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firstSheet="2" activeTab="2"/>
  </bookViews>
  <sheets>
    <sheet name="Arkusz2" sheetId="1" state="hidden" r:id="rId1"/>
    <sheet name="turystyka" sheetId="2" state="hidden" r:id="rId2"/>
    <sheet name="2015" sheetId="3" r:id="rId3"/>
    <sheet name="2016" sheetId="4" r:id="rId4"/>
  </sheets>
  <definedNames>
    <definedName name="_xlnm.Print_Area" localSheetId="2">'2015'!$A$1:$L$113</definedName>
    <definedName name="_xlnm.Print_Area" localSheetId="3">'2016'!$A$1:$L$215</definedName>
    <definedName name="_xlnm.Print_Area" localSheetId="0">'Arkusz2'!$A$1:$I$24</definedName>
    <definedName name="_xlnm.Print_Titles" localSheetId="2">'2015'!$4:$4</definedName>
  </definedNames>
  <calcPr fullCalcOnLoad="1"/>
</workbook>
</file>

<file path=xl/comments1.xml><?xml version="1.0" encoding="utf-8"?>
<comments xmlns="http://schemas.openxmlformats.org/spreadsheetml/2006/main">
  <authors>
    <author>wsobolewska</author>
  </authors>
  <commentList>
    <comment ref="E8" authorId="0">
      <text>
        <r>
          <rPr>
            <b/>
            <sz val="8"/>
            <rFont val="Tahoma"/>
            <family val="2"/>
          </rPr>
          <t>wsobolewska:</t>
        </r>
        <r>
          <rPr>
            <sz val="8"/>
            <rFont val="Tahoma"/>
            <family val="2"/>
          </rPr>
          <t xml:space="preserve">
 68 mln lotnisko przeliczone na kurs 3,9743 i zaokraglone kurs październik</t>
        </r>
      </text>
    </comment>
    <comment ref="E7" authorId="0">
      <text>
        <r>
          <rPr>
            <b/>
            <sz val="8"/>
            <rFont val="Tahoma"/>
            <family val="2"/>
          </rPr>
          <t>wsobolewska:</t>
        </r>
        <r>
          <rPr>
            <sz val="8"/>
            <rFont val="Tahoma"/>
            <family val="2"/>
          </rPr>
          <t xml:space="preserve">
76 mln świdnica przeliczone na kurs 39743-październikowy i zaokraglone</t>
        </r>
      </text>
    </comment>
  </commentList>
</comments>
</file>

<file path=xl/sharedStrings.xml><?xml version="1.0" encoding="utf-8"?>
<sst xmlns="http://schemas.openxmlformats.org/spreadsheetml/2006/main" count="1531" uniqueCount="663">
  <si>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</si>
  <si>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</si>
  <si>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</si>
  <si>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</si>
  <si>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</si>
  <si>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</si>
  <si>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</si>
  <si>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</si>
  <si>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</si>
  <si>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</si>
  <si>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</si>
  <si>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</si>
  <si>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</si>
  <si>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</si>
  <si>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</si>
  <si>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</si>
  <si>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</si>
  <si>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</si>
  <si>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</si>
  <si>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</si>
  <si>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</si>
  <si>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</si>
  <si>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</si>
  <si>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</si>
  <si>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</si>
  <si>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</si>
  <si>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</si>
  <si>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</si>
  <si>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</si>
  <si>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</si>
  <si>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</si>
  <si>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</si>
  <si>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</si>
  <si>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</si>
  <si>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</si>
  <si>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</si>
  <si>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</si>
  <si>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</si>
  <si>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</si>
  <si>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</si>
  <si>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</si>
  <si>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</si>
  <si>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</si>
  <si>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 xml:space="preserve">Wnioskodawcy
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</si>
  <si>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</si>
  <si>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</si>
  <si>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</si>
  <si>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</si>
  <si>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</si>
  <si>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</si>
  <si>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</si>
  <si>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</si>
  <si>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</si>
  <si>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</si>
  <si>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</si>
  <si>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</si>
  <si>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</si>
  <si>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</si>
  <si>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</si>
  <si>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</si>
  <si>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</si>
  <si>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</si>
  <si>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</si>
  <si>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</si>
  <si>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</si>
  <si>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</si>
  <si>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</si>
  <si>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</si>
  <si>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</si>
  <si>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</si>
  <si>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</si>
  <si>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</si>
  <si>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</si>
  <si>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</si>
  <si>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</si>
  <si>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</si>
  <si>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</si>
  <si>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</si>
  <si>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</si>
  <si>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</si>
  <si>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</si>
  <si>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</si>
  <si>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</si>
  <si>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</si>
  <si>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</si>
  <si>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</si>
  <si>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</si>
  <si>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</si>
  <si>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</si>
  <si>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Oś priorytetowa 1 Przedsiębiorstwa i innowacje</t>
  </si>
  <si>
    <t xml:space="preserve"> Poddziałanie 1.5.1 - horyzontalne</t>
  </si>
  <si>
    <t xml:space="preserve">Instytucja ogłaszająca konkurs
(wraz z hiperłączem do strony
instytucji)
</t>
  </si>
  <si>
    <t xml:space="preserve">1.2 B Tworzenie i rozwoju infrastruktury B+R przedsiębiorstw: </t>
  </si>
  <si>
    <t>1.2   C Usługi dla przedsiębiorstw:
a) profesjonalne usługi proinnowacyjne świadczone przez instytucje otoczenia biznesu m.in. parki technologiczne, centra transferu technologii, akademickie inkubatory przedsiębiorczości oraz inne organizacje wspierające procesy innowacji w przedsiębiorstwach.</t>
  </si>
  <si>
    <t xml:space="preserve">1.2 D Rozwój i profesjonalizacja oferty wsparcia proinnowacyjnego otoczenia biznesu.  Projekty w zakresie uzupełnienia infrastruktury B+R - IOB. </t>
  </si>
  <si>
    <t>1.4 C Wsparcie MSP w zakresie ekspansji na rynki zewnętrzne.</t>
  </si>
  <si>
    <t>1.4 D. Promocja dolnośląskich przedsiębiorstw na rynkach międzynarodowych oraz oferty gospodarczej regionu.</t>
  </si>
  <si>
    <t>Poddziałanie 1.2.1 - horyzontalne</t>
  </si>
  <si>
    <t>Poddziałanie 1.4.1 - horyzontalne</t>
  </si>
  <si>
    <t>Oś priorytetowa 2 Technologie informacyjno-komunikacyjne</t>
  </si>
  <si>
    <r>
      <rPr>
        <b/>
        <sz val="14"/>
        <rFont val="Arial"/>
        <family val="2"/>
      </rPr>
      <t>Działanie 2.1</t>
    </r>
    <r>
      <rPr>
        <sz val="14"/>
        <rFont val="Arial"/>
        <family val="2"/>
      </rPr>
      <t xml:space="preserve"> E-usługi publiczne</t>
    </r>
  </si>
  <si>
    <t>1.2  C Usługi dla przedsiębiorstw:
b) działania prowadzące do zwiększenia aktywności innowacyjnej mikro, małych i średnich przedsiębiorstw oraz stymulacja ich współpracy z uczelniami wyższymi i innymi jednostkami naukowymi (dla projektów o małej skali). Wsparcie MSP poprzez instrument typu „bon na innowacje” (bezzwrotne wsparcie w formule bonu – dofinansowania usługi na rzecz MŚP).</t>
  </si>
  <si>
    <t>1.2   C Usługi dla przedsiębiorstw:
b) działania prowadzące do zwiększenia aktywności innowacyjnej mikro, małych i średnich przedsiębiorstw oraz stymulacja ich współpracy z uczelniami wyższymi i innymi jednostkami naukowymi (dla projektów o małej skali). Wsparcie MSP poprzez instrument typu „bon na innowacje” (bezzwrotne wsparcie w formule bonu – dofinansowania usługi na rzecz MŚP).</t>
  </si>
  <si>
    <t xml:space="preserve"> Poddziałanie 2.1.1 - horyzontalne</t>
  </si>
  <si>
    <t>Działanie 2.1 E-usługi publiczne</t>
  </si>
  <si>
    <t xml:space="preserve">• podmioty lecznicze działające w publicznym systemie opieki zdrowotnej; </t>
  </si>
  <si>
    <t>Oś priorytetowa 3 Gospodarka niskoemisyjna</t>
  </si>
  <si>
    <t>068</t>
  </si>
  <si>
    <t xml:space="preserve">Działanie 3.5 Wysokosprawna kogeneracja   </t>
  </si>
  <si>
    <t>016</t>
  </si>
  <si>
    <t xml:space="preserve">Działanie 3.1 Produkcja i dystrybucja energii ze źródeł odnawialnych   </t>
  </si>
  <si>
    <t>1, 67, 69</t>
  </si>
  <si>
    <t>58</t>
  </si>
  <si>
    <t>IZ RPO WD</t>
  </si>
  <si>
    <t>• instytucje otoczenia biznesu (IOB); 
• Lokalne Grupy Działania (LGD)</t>
  </si>
  <si>
    <t>Oś priorytetowa 6 Infrstruktura spójności społecznej</t>
  </si>
  <si>
    <t>Oś priorytetowa 4 Środowisko i zasoby</t>
  </si>
  <si>
    <t xml:space="preserve"> Poddziałanie 4.3.1 - horyzontalne</t>
  </si>
  <si>
    <t>94</t>
  </si>
  <si>
    <t>jw.</t>
  </si>
  <si>
    <t xml:space="preserve"> Poddziałanie 4.3.3 - ZIT AJ</t>
  </si>
  <si>
    <t xml:space="preserve">Działanie 4.4 Ochrona i udostępnianie zasobów przyrodniczych </t>
  </si>
  <si>
    <t xml:space="preserve"> Poddziałanie 4.4.1 - horyzontalne</t>
  </si>
  <si>
    <t>Działanie 4.1 Gospodarka odpadami</t>
  </si>
  <si>
    <t>Działanie 4.2 Gospodarka wodno-ściekowa</t>
  </si>
  <si>
    <t>20,21,22</t>
  </si>
  <si>
    <t>Działanie 4.5 Bezpieczeństwo</t>
  </si>
  <si>
    <t xml:space="preserve"> Poddziałanie 4.5.1 - horyzontalne</t>
  </si>
  <si>
    <t>87</t>
  </si>
  <si>
    <t>87,101</t>
  </si>
  <si>
    <t xml:space="preserve"> 56, 57, 101</t>
  </si>
  <si>
    <t>Poddziałanie 1.4.2 - ZIT WROF</t>
  </si>
  <si>
    <r>
      <rPr>
        <b/>
        <sz val="14"/>
        <rFont val="Arial"/>
        <family val="2"/>
      </rPr>
      <t>Działanie 6.3 Rewitalizacja zdegradowanych obszarów</t>
    </r>
    <r>
      <rPr>
        <sz val="14"/>
        <rFont val="Arial"/>
        <family val="2"/>
      </rPr>
      <t xml:space="preserve">   </t>
    </r>
  </si>
  <si>
    <t>55
34</t>
  </si>
  <si>
    <t xml:space="preserve">6.1. C Budowa, remont, przebudowa, rozbudowa, wyposażenie, modernizacja oraz adaptacja infrastruktury prowadzonej przez podmioty opieki nad dziećmi do 3 roku życia (np.: żłobki, kluby malucha).
</t>
  </si>
  <si>
    <t xml:space="preserve">6.3 A Remont, przebudowę, rozbudowę, adaptację, wyposażenie istniejących zdegradowanych budynków, obiektów, zagospodarowanie terenów i przestrzeni (np. monitoring miejski lub dostosowanie przestrzeni do potrzeb osób niepełnosprawnych) - w celu przywrócenia lub nadania im nowych funkcji społecznych, kulturalnych, edukacyjnych lub rekreacyjnych;
6.3 C Inwestycje w tzw. drogi lokalne (gminne i powiatowe) wraz z infrastrukturą towarzyszącą. Wsparcie będzie możliwie jedynie wtedy, gdy inwestycje takie będą stanowiły element szerszej koncepcji związanej z rewitalizacją (fizyczną, gospodarczą i społeczną) i będą stanowiły element lokalnego programu rewitalizacji;  </t>
  </si>
  <si>
    <t>Oś priorytetowa 7 Infrastrutura edukacyjna</t>
  </si>
  <si>
    <t>Działanie 7.1 Inwestycje w edukację przedszkolną, podstawową i gimnazjalną</t>
  </si>
  <si>
    <t xml:space="preserve"> Poddziałanie 7.1.1 - horyzontalne</t>
  </si>
  <si>
    <t xml:space="preserve">
• jednostki samorządu terytorialnego, ich związki i stowarzyszenia;
• jednostki organizacyjne jst;
• organy prowadzące szkoły, w tym organizacje pozarządowe; ;
• specjalne ośrodki szkolno-wychowawcze.</t>
  </si>
  <si>
    <t>Edukacja szkolna zwłaszcza w zakresie zajęć matematyczno-przyrodniczych i cyfrowych.
• 7.1.C  - Przedsięwzięcia prowadzące bezpośrednio do poprawy warunków nauczania zwłaszcza w zakresie zajęć matematyczno-przyrodniczych i cyfrowych realizowane poprzez przebudowę, rozbudowę, adaptację lub budowę (w tym także zakup wyposażenia) szkół i placówek.
• 7.1.D - Przedsięwzięcia z zakresu wyposażenia w nowoczesny sprzęt i materiały dydaktyczne pracowni, zwłaszcza matematyczno-przyrodniczych i cyfrowych.
• 7.1.E - Przedsięwzięcia z zakresu wyposażenia w sprzęt specjalistyczny i pomoce dydaktyczne do wspomagania rozwoju uczniów ze specjalnymi potrzebami edukacyjnymi, np. uczniów niepełnosprawnych, uczniów szczególnie uzdolnionych w szkołach podstawowych i gimnazjalnych.</t>
  </si>
  <si>
    <t xml:space="preserve">
• jednostki samorządu terytorialnego, ich związki i stowarzyszenia;
• jednostki organizacyjne jst;
• organy prowadzące przedszkola i inne formy wychowania przedszkolnego, w tym organizacje pozarządowe;
• specjalne ośrodki szkolno-wychowawcze.</t>
  </si>
  <si>
    <t>Edukacja przedszkolna mająca na celu tworzenie nowych miejsc przedszkolnych 
• 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• 7.1.B Przedsięwzięcia z zakresu tworzenia nowych miejsc dla dzieci w wieku przedszkolnym i wypełniania luki w dostępie do tego typu usług realizowane poprzez zakup wyposażenia do budynków przedszkolnych oraz innych form wychowania przedszkolnego.</t>
  </si>
  <si>
    <t xml:space="preserve"> Poddziałanie 7.2.1 - horyzontalne</t>
  </si>
  <si>
    <t>Szkolnictwo zawodowe:
• 7.2.A- Przedsięwzięcia prowadzące bezpośrednio do poprawy warunków nauczania zwłaszcza w zakresie zajęć matematyczno-przyrodniczych i cyfrowych realizowane poprzez przebudowę, rozbudowę lub adaptację (w tym także zakup wyposażenia) placówek i szkół ponadgimnazjalnych, w tym zawodowych i specjalnych.
• 7.2.B -Przedsięwzięcia z zakresu wyposażenia w nowoczesny sprzęt i materiały dydaktyczne pracowni, zwłaszcza matematyczno-przyrodniczych i cyfrowych.
• 7.2.C - Przedsięwzięcia z zakresu wyposażenia w sprzęt specjalistyczny i pomoce dydaktyczne do wspomagania rozwoju uczniów ze specjalnymi potrzebami edukacyjnymi, np. uczniów niepełnosprawnych, uczniów szczególnie uzdolnionych.
• 7.2.D- Przedsięwzięcia ukierunkowane na wspieranie ukierunkowanych branżowo centrów kształcenia zawodowego oraz tworzenie w szkołach zawodowych warunków zbliżonych do rzeczywistego środowiska pracy zawodowej pod kątem wyposażenia, doposażenie warsztatów, pracowni itp.
• 7.2.E - Przedsięwzięcia z zakresu budowy nowych obiektów służących praktycznej nauce zawodu.</t>
  </si>
  <si>
    <t xml:space="preserve">Szkolnictwo ponadgimnazjalne ogólne:
• 7.2.A- Przedsięwzięcia prowadzące bezpośrednio do poprawy warunków nauczania zwłaszcza w zakresie zajęć matematyczno-przyrodniczych i cyfrowych realizowane poprzez przebudowę, rozbudowę lub adaptację (w tym także zakup wyposażenia) placówek i szkół ponadgimnazjalnych, w tym zawodowych i specjalnych.
• 7.2.B -Przedsięwzięcia z zakresu wyposażenia w nowoczesny sprzęt i materiały dydaktyczne pracowni, zwłaszcza matematyczno-przyrodniczych i cyfrowych.
• 7.2.C - Przedsięwzięcia z zakresu wyposażenia w sprzęt specjalistyczny i pomoce dydaktyczne do wspomagania rozwoju uczniów ze specjalnymi potrzebami edukacyjnymi, np. uczniów niepełnosprawnych, uczniów szczególnie uzdolnionych.
</t>
  </si>
  <si>
    <t xml:space="preserve"> Poddziałanie 4.3.2 - ZIT WROF</t>
  </si>
  <si>
    <t xml:space="preserve"> Poddziałanie 4.4.2 - ZIT WROF</t>
  </si>
  <si>
    <t xml:space="preserve"> Poddziałanie 4.2.2 - ZIT WROF</t>
  </si>
  <si>
    <t xml:space="preserve"> Poddziałanie 4.5.2 - ZIT WROF</t>
  </si>
  <si>
    <t>Poddziałanie 1.2.2 - 
ZIT WROF</t>
  </si>
  <si>
    <t>Poddziałanie 1.4.2 -ZIT WROF</t>
  </si>
  <si>
    <t>Poddziałanie 2.1.1 - horyzontalne</t>
  </si>
  <si>
    <t>1.4 A Tworzenia nowych modeli biznesowych MSP:
 a) stworzenie długoterminowych (kompleksowych) strategii biznesowych, mających na celu pełne wykorzystanie i maksymalizację aktywów przedsiębiorstwa w celu zwiększenia rentowności i uzyskania długoterminowej przewagi konkurencyjnej danego przedsiębiorstwa;
b) tworzenie Planów rozwoju eksportu – krótkoterminowych - przy wykorzystaniu możliwych do wyboru działań proeksportowych, okres wdrożenia Planu rozwoju eksportu nie może przekroczyć 24 miesięcy;</t>
  </si>
  <si>
    <t>jw..</t>
  </si>
  <si>
    <t>ZIT WROF</t>
  </si>
  <si>
    <t>Poddziałanie 2.1.2 - ZIT  WROF</t>
  </si>
  <si>
    <t>005</t>
  </si>
  <si>
    <t>17,18,101</t>
  </si>
  <si>
    <t>19,101</t>
  </si>
  <si>
    <t xml:space="preserve"> 
4.2.A Projekty dotyczące budowy, rozbudowy, przebudowy i/lub modernizacji zbiorczych systemów odprowadzania i oczyszczania ścieków komunalnych w aglomeracjach uwzględnionych w Krajowym Programie Oczyszczania Ścieków Komunalnych (KPOŚK) - od 2 do 10 tys. RLM,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
Jako element kompleksowych projektów regulujących gospodarkę wodno-ściekową – do 15% wydatków kwalifikowalnych –inwestycje dotyczące budowy, rozbudowy, przebudowy urządzeń zaopatrzenia w wodę i poboru wody, w tym:
• sieci wodociągowe, 
• stacje uzdatniania wody,
• zbiorniki umożliwiające pozyskiwanie wody pitnej,
• urządzenia służące do gromadzenia, przechowywania i uzdatniania wody.
</t>
  </si>
  <si>
    <t xml:space="preserve">
4.4.G Kampanie informacyjno-edukacyjne związane z ochroną środowiska (komplementarne i uzupełniające do kampanii ogólnopolskich, podejmowanych na poziomie krajowym).
</t>
  </si>
  <si>
    <t>92</t>
  </si>
  <si>
    <t xml:space="preserve"> 
4.5.D Projekty dotyczące wsparcia jednostek ratowniczych włączonych do Krajowego Systemu Ratowniczo-Gaśniczego (KSRG), m.in.:
• zakup sprzętu do prowadzenia akcji ratowniczych i usuwania skutków zjawisk katastrofalnych lub poważnych awarii.
</t>
  </si>
  <si>
    <t>Poddziałanie nr 7.2.2- ZIT WROF</t>
  </si>
  <si>
    <t xml:space="preserve">6.2.A. projekty dotyczące POZ I AOS polegające na przeprowadzeniu niezbędnych, z punktu widzenia udzielania świadczeń zdrowotnych, prac remontowo-budowlanych, w tym w zakresie dostosowania infrastruktury do potrzeb osób starszych i niepełnosprawnych oraz jako element projektu rozwiązaniach w zakresie IT (oprogramowanie, sprzęt) 
6.2.B.projekty dotyczące POZ i AOS polegające na  wyposażeniu w sprzęt medyczny oraz jako element projektu rozwiązaniach w zakresie IT (oprogramowanie, sprzęt) </t>
  </si>
  <si>
    <t xml:space="preserve">• MŚP;
• Lokalne Grupy Działania (LGD); 
</t>
  </si>
  <si>
    <t>Działanie 3.3 Efektywność energetyczna w budynkach użyteczności publicznej i sektorze mieszkaniowym</t>
  </si>
  <si>
    <t>Jw.</t>
  </si>
  <si>
    <t>13</t>
  </si>
  <si>
    <t>Działanie 3.4 Wdrażanie strategii niskoemisyjnych</t>
  </si>
  <si>
    <t>43,44</t>
  </si>
  <si>
    <t>90</t>
  </si>
  <si>
    <t>Oś priorytetowa 5 Transport</t>
  </si>
  <si>
    <t>Poddziałanie 5.1.1 - horyzontalne</t>
  </si>
  <si>
    <t>34</t>
  </si>
  <si>
    <t>Poddziałanie 5.1.2 ZIT WROF</t>
  </si>
  <si>
    <t>Działanie 5.1 Drogowa dostępność transportowa</t>
  </si>
  <si>
    <t>Działanie 5.2 System transportu kolejowego</t>
  </si>
  <si>
    <t>Poddziałanie 5.2.1 horyzontalne</t>
  </si>
  <si>
    <t xml:space="preserve">• jednostki samorządu terytorialnego ich związki i stowarzyszenia; 
• jednostki organizacyjne powołane do wykonywania zadań leżących w kompetencji samorządów; 
• zarządcy infrastruktury (w tym dworcowej) lub przewoźnicy kolejowi zgodnie z ustawą z dnia 28 marca 2003 r. o transporcie kolejowym (Dz. U. nr 86, poz. 789 ze zmianami 
• spółki powołane specjalnie w celu prowadzenia działalności polegającej na wynajmowaniu/ leasingu taboru kolejowego 
</t>
  </si>
  <si>
    <t>3.4 B Wymiana kotłów oraz inwestycje w odnawialne źródła energii</t>
  </si>
  <si>
    <t>14</t>
  </si>
  <si>
    <t>Działanie 6.2 Inwestycje w infrastrukturę zdrowotną</t>
  </si>
  <si>
    <t>Poddziałanie 1.2.2 - ZIT WROF</t>
  </si>
  <si>
    <t>2,  62, 64, 69, 101</t>
  </si>
  <si>
    <t xml:space="preserve">• MŚP 
• grupy producentów rolnych;
• przedsiębiorstwa z większościowym udziałem JST </t>
  </si>
  <si>
    <t>3.5.A. Projekty dotyczące budowy, przebudowy (w tym zastąpienie istniejących) lub remontu jednostek wytwarzania energii elektrycznej i ciepła w wysokosprawnej kogeneracji i trigeneracji (również wykorzystujące OZE) wraz z niezbędnymi przyłączeniami.</t>
  </si>
  <si>
    <t xml:space="preserve">3.2.A. Głęboka modernizacja energetycznej obiektów, w tym wymiana lub modernizacja źródła energii, mająca na celu  zwiększenie efektywności energetycznej poprzez zmniejszenie strat ciepła oraz zmniejszenie zużycia energii elektrycznej z ewentualnym uwzględnieniem OZE (z wyłączeniem źródeł w układzie wysokosprawnej kogeneracji i trigeneracji). 
3.2.B. Wsparcie instalacji odzyskujących ciepło odpadowe zgodnie z definicją w dyrektywie 2012/27/UE . 
3.2.C. Zastosowanie technologii efektywnych energetycznie w przedsiębiorstwie (w tym modernizacja i rozbudowa linii produkcyjnych na bardziej efektywne energetycznie oraz  wprowadzenie systemów zarządzania energią). </t>
  </si>
  <si>
    <t>3.1.A. Przedsięwzięcia, mające na celu produkcję energii elektrycznej i/lub cieplnej (wraz z podłączeniem tych źródeł do sieci dystrybucyjnej/przesyłowej), polegające na budowie oraz modernizacji (w tym zakup niezbędnych urządzeń) infrastruktury służącej wytwarzaniu energii pochodzącej ze źródeł odnawialnych</t>
  </si>
  <si>
    <t>009
010
011
012</t>
  </si>
  <si>
    <t>• publiczne jednostki naukowe i ich konsorcja; 
• publiczne uczelnie / szkoły wyższe i ich konsorcja</t>
  </si>
  <si>
    <t xml:space="preserve">
• jednostki samorządu terytorialnego, ich związki i stowarzyszenia;
• jednostki organizacyjne jst;
•organy prowadzące szkoły, w tym organizacje pozarządowe;
• specjalne ośrodki szkolno-wychowawcze.</t>
  </si>
  <si>
    <t>podmioty wykonujące działaność  leczniczą (zgodnie z ustawą o działalności leczniczej) udzielające świadczeń opieki zdrowotnej finansowanych ze środków publicznych  - z wyłączeniem podmiotów, które będą kwalifikowały się do wsparcia w ramach POIŚ</t>
  </si>
  <si>
    <t xml:space="preserve">podmioty wykonujące dzialalność leczniczą (zgodnie z ustawą o działalności leczniczej) udzielające świadczeń opieki zdrowotnej finansowanych ze środków publicznych </t>
  </si>
  <si>
    <t>• jednostki samorządu terytorialnego, ich związki i stowarzyszenia;
• jednostki organizacyjne jst;
• jednostki sektora finansów publicznych, inne niż wymienione powyżej;
• przedsiębiorstwa energetyczne, w tym MŚP i przedsiębiorstwa sektora ekonomii społecznej.; 
• organizacje pozarządowe;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Lokalne Grupy Działania.</t>
  </si>
  <si>
    <t>• jednostki samorządu terytorialnego, ich związki i stowarzyszenia;
• jednostki organizacyjne jst;
• jednostki sektora finansów publicznych, inne niż wymienione powyżej;
• przedsiębiorstwa energetyczne; 
• organizacje pozarządowe;
• spółdzielnie mieszkaniowe i wspólnoty mieszkaniowe;
• towarzystwa budownictwa społecznego;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
• podmioty lecznicze oraz ich konsorcja;
• przedsiębiorstwa.</t>
  </si>
  <si>
    <t>3.5.A. Projekty dotyczące budowy, przebudowy (w tym zastąpienie istniejących) lub remontu jednostek wytwarzania energii elektrycznej i ciepła w wysokosprawnej kogeneracji i trigeneracji (również wykorzystujące OZE) wraz z niezbędnymi przyłączeniami.
3.5.B. Projekty dotyczące rozbudowy i/lub modernizacji sieci ciepłowniczych.</t>
  </si>
  <si>
    <t xml:space="preserve">
4.3.B Projekty dotyczące instytucji kultury, w tym: 
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kulturalnej odpowiadającej na nowe potrzeby w obszarze działalności kulturalnej wynikające z rozwoju technicznego oraz przemian społecznych we współczesnej gospodarce; 
• oprogramowania komputerowe ułatwiające wewnętrzne zarządzanie w instytucji.
</t>
  </si>
  <si>
    <t xml:space="preserve">• jednostki samorządu terytorialnego, ich związki i stowarzyszenia; 
• jednostki organizacyjne jst; 
• podmioty świadczące usługi wodno-ściekowe w ramach realizacji zadań jednostek samorządu terytorialnego;
</t>
  </si>
  <si>
    <t>• jednostki samorządu terytorialnego, ich związki i stowarzyszenia;
• jednostki organizacyjne jst;
• podmioty świadczące usługi w zakresie gospodarki odpadami w ramach realizacji zadań jednostek samorządu terytorialnego;
• organizacje pozarządowe;
• LGD
• spółdzielnie i wspólnoty mieszkaniowe;
• MŚP;
• organizacje badawcze i konsorcja naukowe;</t>
  </si>
  <si>
    <t xml:space="preserve">• jednostki samorządu terytorialnego, ich związki i stowarzyszenia; 
• jednostki podległe jst, w tym jednostki organizacyjne jst; 
• administracja rządowa; 
• organizacje pozarządowe.
</t>
  </si>
  <si>
    <t>90,91,92</t>
  </si>
  <si>
    <t xml:space="preserve">• MŚP 
• grupy producentów rolnych;
• przedsiębiorstwa z większościowym udziałem JST 
</t>
  </si>
  <si>
    <t>1.5.A. Wsparcie innowacyjności  produktowej i procesowej  MSP</t>
  </si>
  <si>
    <t>78, 79, 101, 81</t>
  </si>
  <si>
    <t xml:space="preserve"> Poddziałanie 4.3.1 - OSI</t>
  </si>
  <si>
    <t xml:space="preserve">Konkurs będzie skierowany do beneficjentów z obszaru całego województwa </t>
  </si>
  <si>
    <t xml:space="preserve">• MŚP;
• Lokalne Grupy Działania (LGD); </t>
  </si>
  <si>
    <t xml:space="preserve">• jednostki samorządu terytorialnego, ich związki i stowarzyszenia; 
• jednostki organizacyjne jst;
• IOB. 
</t>
  </si>
  <si>
    <t>Poddziałanie 1.3.1 - OSI</t>
  </si>
  <si>
    <t>Wszystkie typy projektów wymienione w SZOOP 
w Działaniu 2.1</t>
  </si>
  <si>
    <t>Wszyscy beneficjenci wymienieni w SZOOP 
w Działaniu 2.1</t>
  </si>
  <si>
    <t>78, 79, 81 101</t>
  </si>
  <si>
    <t>• jednostki samorządu terytorialnego, ich związki i stowarzyszenia;
• jednostki organizacyjne jst;
• kościoły, związki wyznaniowe oraz osoby prawne kościołów i związków wyznaniowych;
• podmioty lecznicze działające w publicznym systemie opieki zdrowotnej; 
• instytucje kultury, ich związki i porozumienia; 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</si>
  <si>
    <t xml:space="preserve"> Poddziałanie 4.4.1 - OSI</t>
  </si>
  <si>
    <t>Konkurs dot. Instytucji Kultury prowadzonych lub współprowadzonych przez SWD.</t>
  </si>
  <si>
    <t xml:space="preserve"> Poddziałanie 4.2.1 - OSI</t>
  </si>
  <si>
    <t>43,44,90</t>
  </si>
  <si>
    <t xml:space="preserve">• jednostki samorządu terytorialnego, ich związki i stowarzyszenia; 
• podmioty publiczne, których właścicielem jest JST lub dla których podmiotem założycielskim jest JST; 
• jednostki organizacyjne JST; 
• spóldzielnie mieszkaniowe i wspólnoty mieszkaniowe;
• towarzystwa budownictwa społecznego;
• organizacje pozarządowe; 
• PGL Lasy Państwowe i jego jednostki organizacyjne; 
• kościoły, związki wyznaniowe oraz osoby prawne kościołów i związków wyznaniowych; 
</t>
  </si>
  <si>
    <t>Działanie 3.2 - horyzontalne</t>
  </si>
  <si>
    <t>Działanie 3.5 -  horyzontalne</t>
  </si>
  <si>
    <t xml:space="preserve">2.1 A Tworzenie lub rozwój (poprawa e-dojrzałości) e-usług publicznych (A2B, A2C):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e-zdrowia;
e) zakładające rozwój elektronicznych usług publicznych w zakresie e-administracji.
2.1 B Tworzenie lub rozwój elektronicznych usług wewnątrzadministracyjnych (A2A), niezbędnych dla funkcjonowania e-usług publicznych. Elementem przedsięwzięcia może być tworzenie lub rozwój e-usług publicznych (A2B, A2C):
a) urzędów administracji samorządowej
2.1 C  Przedsięwzięcia dotyczące tworzenia i wykorzystania otwartych zasobów publicznych: 
a) Projekty z zakresu digitalizacji zasobów 
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
</t>
  </si>
  <si>
    <t>Działanie 3.1 - horyzontalne</t>
  </si>
  <si>
    <t xml:space="preserve"> Działanie 3.2 - horyzontalne</t>
  </si>
  <si>
    <t>Działanie 6.2- horyzontalne</t>
  </si>
  <si>
    <t xml:space="preserve"> Poddziałanie 7.1.1 - OSI</t>
  </si>
  <si>
    <t xml:space="preserve"> Poddziałanie 7.2.1 - OSI</t>
  </si>
  <si>
    <t>Poddziałanie 3.3.1 - horyzontalne</t>
  </si>
  <si>
    <t>Poddziałanie 3.3.1 -  OSI</t>
  </si>
  <si>
    <t>Poddziałanie 3.3.2 - ZIT WROF</t>
  </si>
  <si>
    <t>Poddziałanie 3.4.1 -  OSI</t>
  </si>
  <si>
    <t>Poddziałanie 3.4.2 - ZIT WROF</t>
  </si>
  <si>
    <t>3.4 A d) Inwestycje ograniczające indywidualny ruch zmotoryzowany w centrach miast np. drogi rowerowe, ciągi piesze</t>
  </si>
  <si>
    <t>Konkurs dot. projektów 
 o znaczeniu wykraczającym poza obszar ZIT lub poza obszar OSI.</t>
  </si>
  <si>
    <t>Konkurs będzie skierowany do beneficjentów z całego województwa</t>
  </si>
  <si>
    <t>• przedsiębiorcy (w tym przedsiębiorcy typu spin off);
• konsorcja przedsiębiorstw z jednostkami naukowymi, uczelniami/ szkołami wyższymi lub podmiotami leczniczymi, bądź ze spółkami celowymi tworzonymi przez te podmioty.
• konsorcja przedsiębiorstw z IOB, w tym z organizacjami  pozarządowymi ;</t>
  </si>
  <si>
    <t>• jednostki samorządu terytorialnego, ich związki i stowarzyszenia;
• jednostki organizacyjne jst;
• kościoły, związki wyznaniowe oraz osoby prawne kościołów i związków wyznaniowych;
• podmioty lecznicze działające w publicznym systemie opieki zdrowotnej; 
• instytucje kultury, ich związki i porozumienia; 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 porozumienia w/w podmiotów.</t>
  </si>
  <si>
    <t xml:space="preserve">• jednostki samorządu terytorialnego ich związki i stowarzyszenia; 
• jednostki organizacyjne powołane do wykonywania zadań leżących w kompetencji samorządów; 
• zarządcy dróg publicznych; 
• służby zapewniające bezpieczeństwo publiczne. </t>
  </si>
  <si>
    <t xml:space="preserve">• instytucje kultury: prowadzone lub współprowadzone przez Samorząd Województwa Dolnośląskiego;
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</si>
  <si>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 
• organizacje pozarządowe; 
• PGL Lasy Państwowe i jego jednostki organizacyjne; 
</t>
  </si>
  <si>
    <t xml:space="preserve">6.3 B Remont, odnowa części wspólnych wielorodzinnych budynków mieszkalnych </t>
  </si>
  <si>
    <t>Poddziałanie 5.2.2 ZIT WROF</t>
  </si>
  <si>
    <t xml:space="preserve">         </t>
  </si>
  <si>
    <t xml:space="preserve">Konkurs dot. projektów 
 o znaczeniu wykraczającym poza obszar ZIT lub poza obszar OSI.
</t>
  </si>
  <si>
    <t>Dodatkowe informacje
(kwoty w euro)</t>
  </si>
  <si>
    <t>Konkurs będzie ukierunkowany na Obszary Strategicznej Interwencji (OSI). Alokacja w ramach konkursu zostanie podzielona na 5 OSI.
ZOI - 3 067 184
LGOI - 2 904 614
OIDB - 3 113 493
OIRW - 3 159 261
ZKD - 3 058 647</t>
  </si>
  <si>
    <t>Konkurs będzie ukierunkowany na Obszary Strategicznej Interwencji (OSI). Alokacja w ramach konkursu zostanie podzielona na 5 OSI.
ZOI - 598 987
LGOI - 1 093 342
OIDB - 2 349 185
OIRW - 547 320
ZKD - 1 491 086</t>
  </si>
  <si>
    <t>Konkurs będzie ukierunkowany na Obszary Strategicznej Interwencji (OSI). Alokacja w ramach konkursu zostanie podzielona na 5 OSI.
ZOI - 545 506
LGOI - 995 722
OIDB - 2 139 436
OIRW - 498 452
ZKD - 1 357 953</t>
  </si>
  <si>
    <t>Lp.</t>
  </si>
  <si>
    <t>Schemat 1.3.A:
• jst, ich związki i stowarzyszenia; 
• jednostki organizacyjne jst; 
• specjalne strefy ekonomiczne (SSE); 
• instytucje otoczenia biznesu (IOB) 
Schemat 1.3.B:
• jst, ich związki i stowarzyszenia; 
• jednostki organizacyjne jst; 
• specjalne strefy ekonomiczne (SSE); 
• instytucje otoczenia biznesu (IOB);
• uczelnie/szkoły wyższe;
• Lokalne  Grupy Działania (LGD)</t>
  </si>
  <si>
    <t>Poddziałanie 1.5.1 - horyzontalne</t>
  </si>
  <si>
    <t xml:space="preserve">• MŚP;
• zgrupowania i partnerstwa MŚP; </t>
  </si>
  <si>
    <t xml:space="preserve">1.5.A. Wsparcie innowacyjności  produktowej i procesowej  MSP </t>
  </si>
  <si>
    <t>Poddziałanie 4.4.1 - horyzontalne</t>
  </si>
  <si>
    <t>Poddziałanie 1.3.3 - ZIT AJ</t>
  </si>
  <si>
    <t>Poddziałanie 3.3.3 - ZIT AJ</t>
  </si>
  <si>
    <t>Poddziałanie 3.4.3 - ZIT AJ</t>
  </si>
  <si>
    <t xml:space="preserve"> Poddziałanie 4.2.3 - ZIT AJ</t>
  </si>
  <si>
    <t xml:space="preserve"> Poddziałanie 4.4.3 - ZIT AJ</t>
  </si>
  <si>
    <t>Poddziałanie nr 7.2.3 - ZIT AJ</t>
  </si>
  <si>
    <t>Poddziałanie 2.1.3 - 
ZIT AJ</t>
  </si>
  <si>
    <t>Poddziałanie 5.1.3 ZIT AJ</t>
  </si>
  <si>
    <t xml:space="preserve"> Poddziałanie 4.3.4 - ZIT AW</t>
  </si>
  <si>
    <t xml:space="preserve">Poddziałanie 1.3.4 - ZIT AW </t>
  </si>
  <si>
    <t>Poddziałanie 3.3.4 - ZIT AW</t>
  </si>
  <si>
    <t>Poddziałanie 3.4.4 - ZIT AW</t>
  </si>
  <si>
    <t xml:space="preserve"> Poddziałanie 4.2.4 - ZIT AW</t>
  </si>
  <si>
    <t xml:space="preserve"> Poddziałanie 4.4.4 - ZIT AW</t>
  </si>
  <si>
    <t>Poddziałanie nr 6.1.4 - ZIT AW</t>
  </si>
  <si>
    <t>Poddziałanie 1.3.2 - ZIT WROF</t>
  </si>
  <si>
    <t xml:space="preserve">• jednostki samorządu terytorialnego, ich związki i stowarzyszenia; 
• podmioty publiczne, których właścicielem jest JST lub dla których podmiotem założycielskim jest JST; 
• jednostki organizacyjne JST; 
• spóldzielnie mieszkaniowe i wspólnoty mieszkaniowe;
• towarzystwa budownictwa społecznego;
• organizacje pozarządowe; 
• PGL Lasy Państwowe i jego jednostki organizacyjne; 
• kościoły, związki wyznaniowe oraz osoby prawne kościołów i związków wyznaniowych; </t>
  </si>
  <si>
    <t>Poddziałanie 3.3.1 - OSI</t>
  </si>
  <si>
    <t xml:space="preserve">Działanie 6.1 Inwestycje w infrastrukturę społeczną </t>
  </si>
  <si>
    <t>• jednostki samorządu terytorialnego;
• IOB, w tym organizacje pozarządowe.</t>
  </si>
  <si>
    <t xml:space="preserve">5.1 D Inwestycje w drogi lokalne </t>
  </si>
  <si>
    <t xml:space="preserve">5.2 C Zakup i modernizacja taboru kolejowego 
</t>
  </si>
  <si>
    <t>DIP
ZIT WROF</t>
  </si>
  <si>
    <t>IZ RPO WD
ZIT WROF</t>
  </si>
  <si>
    <t>IZ RPO WD
ZIT AJ</t>
  </si>
  <si>
    <t>DIP
ZIT AJ</t>
  </si>
  <si>
    <t xml:space="preserve"> Działanie 3.5 - horyzontalne</t>
  </si>
  <si>
    <t>Działanie 4.1  -horyzontalne</t>
  </si>
  <si>
    <t xml:space="preserve">Działanie 4.1 -horyzontalne </t>
  </si>
  <si>
    <t>1.2 A Wsparcie dla przedsiębiorstw chcących rozpocząć lub rozwinąć 
działalność B+R:
a)  wydatki  przedsiębiorstw w obszarze badań przemysłowych i eksperymentalnych prac rozwojowych:.
b) zakup i dostosowanie do  wdrożenia wyników prac B+R oraz praw własności intelektualnej (m.in. patentów, licencji, know-how lub innej nieopatentowanej wiedzy technicznej).</t>
  </si>
  <si>
    <t>Działanie 1.1 Wzmacnianie potencjału B+R i wdrożeniowego uczelni i jednostek naukowych</t>
  </si>
  <si>
    <t xml:space="preserve">Działanie 1.2 Innowacyjne przedsiębiorstwa </t>
  </si>
  <si>
    <t>Działanie 1.3 Rozwój przedsiębiorczości</t>
  </si>
  <si>
    <t>Działanie 1.4 Internacjonalizacja przedsiębiorstw</t>
  </si>
  <si>
    <t xml:space="preserve">Działanie 1.5 Rozwój produktów i usług w MŚP   </t>
  </si>
  <si>
    <t xml:space="preserve">Działanie 4.3 Dziedzictwo kulturowe </t>
  </si>
  <si>
    <t>5.2 B Inwestycje punktowe przeznaczone do obsługi transportu pasażerskiego lub towarowego</t>
  </si>
  <si>
    <r>
      <rPr>
        <b/>
        <sz val="14"/>
        <rFont val="Arial"/>
        <family val="2"/>
      </rPr>
      <t>Działanie 8.2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Wsparcie osób poszukujących pracy</t>
    </r>
  </si>
  <si>
    <t>Działanie 8.2 - horyzontalne</t>
  </si>
  <si>
    <t>fundacje;  organizacje pracodawców;  osoby prowadzące działalność gospodarczą;  przedsiębiorcy;  jednostki samorządu terytorialnego, ich związki i stowarzyszenia;  jednostki organizacyjne jst;  samorządy gospodarcze i zawodowe;  stowarzyszenia i organizacje społeczne;  szkoły lub placówki oświatowe;  uczelnie wyższe;  wspólnoty samorządowe</t>
  </si>
  <si>
    <t xml:space="preserve">8.2.A - 8.2.E - projekty z zakresu aktywizacji zawodowej </t>
  </si>
  <si>
    <t>DWUP</t>
  </si>
  <si>
    <t>Działanie 8.3 Samozatrudnienie, przedsiębiorczość oraz tworzenie nowych miejsc pracy</t>
  </si>
  <si>
    <t>Działanie 8.3 - horyzontalne</t>
  </si>
  <si>
    <t>fundacje; organizacje pracodawców; osoby prowadzące działalność gospodarczą; przedsiębiorcy; jednostki samorządu terytorialnego, ich związki i stowarzyszenia; jednostki organizacyjne jst; samorządy gospodarcze i zawodowe; stowarzyszenia i organizacje społeczne; szkoły lub placówki oświatowe; uczelnie wyższe; wspólnoty samorządowe</t>
  </si>
  <si>
    <t>8.3.A.  Bezzwrotne dotacje obejmujące: doradztwo oraz szkolenia umożliwiające uzyskanie wiedzy i umiejętności niezbędnych do podjęcia i prowadzenia działalności gospodarczej; przyznanie bezzwrotnych środków finansowych na rozwój przedsiębiorczości; wsparcie pomostowe obejmujące szkolenia i doradztwo w zakresie efektywnego wykorzystania dotacji oraz pomostowe wsparcie finansowe.</t>
  </si>
  <si>
    <t>Działanie 8.4 Godzenie życia zawodowego i prywatnego</t>
  </si>
  <si>
    <t>Poddziałanie 8.4.1 – OSI</t>
  </si>
  <si>
    <t>osoby prowadzące działalność gospodarczą,  przedsiębiorcy, organizacje pracodawców,  stowarzyszenia,  związki zawodowe,  jednostki samorządu terytorialnego w tym samorządowe jednostki organizacyjne ,  spółdzielnie,  samodzielne publiczne zakłady opieki zdrowotnej,  fundacje,  wspólnoty mieszkaniowe,  placówki systemu oświaty,  inne jednostki organizacyjne systemu oświaty niepubliczne.</t>
  </si>
  <si>
    <t>8.4.A. Aktywizacja zawodową osób opiekujących się dziećmi w wieku do lat 3 poprzez tworzenie i rozwijanie miejsc opieki nad dziećmi do lat 3 zgodnie z ustawą o opiece nad dziećmi w wieku do lat 3 oraz pokrywanie kosztów opieki.</t>
  </si>
  <si>
    <t>Poddziałanie 8.4.2 - ZIT WROF</t>
  </si>
  <si>
    <t>Poddziałanie 8.4.3 - ZIT AJ</t>
  </si>
  <si>
    <t>Poddziałanie 8.4.4 - ZIT AW</t>
  </si>
  <si>
    <t>Działanie 8.5 Przystosowanie do zmian zachodzących w gospodarce w ramach działań outplacementowych</t>
  </si>
  <si>
    <t>Działanie 8.5 - horyzontalne</t>
  </si>
  <si>
    <t>spółki jawne, partnerskie, komandytowe, akcyjne, z ograniczoną odpowiedzialnością; spółki cywilne prowadzące działalność w oparciu o umowę zawartą na podstawie Kodeksu cywilnego,  osoby fizyczne prowadzące działalność gospodarczą,  jednostki samorządu terytorialnego w tym samorządowe jednostki organizacyjne,  spółdzielnie,  uczelnie,  samodzielne publiczne zakłady opieki zdrowotnej,  niepubliczne zakłady opieki zdrowotnej,  fundacje,  stowarzyszenia,  związki zawodowe,  organizacje pracodawców,  samorząd gospodarczy i zawodowy,  wspólnoty mieszkaniowe,  szkoły,  placówki systemu oświaty,  inne jednostki organizacyjne systemu oświaty</t>
  </si>
  <si>
    <t>8.5.A.  Wsparcie procesów adaptacyjnych i modernizacyjnych w regionie poprzez: wsparcie typu outplacement obejmujące kompleksowy zestaw działań dostosowanych do indywidualnych potrzeb uczestników projektu.</t>
  </si>
  <si>
    <t>Działanie 8.6 Zwiększenie konkurencyjności przedsiębiorstw i przedsiębiorców z sektora MMŚP</t>
  </si>
  <si>
    <t>Działanie 8.7 Aktywne i zdrowe starzenie się</t>
  </si>
  <si>
    <t>Działanie 8.7 - horyzontalne</t>
  </si>
  <si>
    <t>jednostki samorządu terytorialnego, ich związki i stowarzyszenia;  jednostki organizacyjne jst;  przedsiębiorcy;  osoby prowadzące działalność gospodarczą;  organizacje pozarządowe;  podmioty ekonomii społecznej;  podmioty lecznicze</t>
  </si>
  <si>
    <t xml:space="preserve">8.7.A.  Wdrożenie programów profilaktycznych w tym działania zwiększające zgłaszalność na badania profilaktyczne. </t>
  </si>
  <si>
    <t>Działanie 8.1 Projekty powiatowych urzędów pracy - projekty wybierane w trybie pozakonkursowym</t>
  </si>
  <si>
    <t>Działanie 8.2 -horyzontalne</t>
  </si>
  <si>
    <t>Poddziałanie 8.4.1  –  OSI</t>
  </si>
  <si>
    <t>Poddziałanie 8.4.2  ZIT - WROF</t>
  </si>
  <si>
    <t>DWUP 
ZIT WROF</t>
  </si>
  <si>
    <t>DWUP
ZIT AJ</t>
  </si>
  <si>
    <t>DWUP
ZIT AW</t>
  </si>
  <si>
    <t>Działanie 8.5 Przystosowanie do zmian zachodzących w gospodarce w ramach działań outplacementowychj - nie przewiduje się naboru w 2016 r.</t>
  </si>
  <si>
    <t>Oś priorytetowa 9 Włączenie społeczne</t>
  </si>
  <si>
    <t xml:space="preserve">Działanie 9.1 Aktywna integracja  </t>
  </si>
  <si>
    <t>Poddziałanie 9.1.1 - horyzontalne</t>
  </si>
  <si>
    <t xml:space="preserve">Powiatowe Centra Pomocy Rodzinie 
(obszar interwencji PCPR wykracza poza terytorialne granice ZIT oraz OSI). </t>
  </si>
  <si>
    <t xml:space="preserve">9.1.A. (pierwszy typ operacji):  
kompleksowe projekty Ośrodków Pomocy Społecznej oraz Powiatowych Centrów Pomocy Rodzinie z wykorzystaniem usług aktywnej integracji </t>
  </si>
  <si>
    <t>Poddziałanie 9.1.1 - OSI</t>
  </si>
  <si>
    <t xml:space="preserve">Ośrodki Pomocy Społecznej, Powiatowe Centra Pomocy Rodzinie 
(obszar interwencji OPS i PCPR nie wykracza poza terytorialne granice OSI). 
Miasta na prawach powiatu realizują jeden projekt łącząc w nim zadania OPS i PCPR. </t>
  </si>
  <si>
    <t>Poddziałanie 9.1.2 - 
ZIT WROF</t>
  </si>
  <si>
    <t xml:space="preserve">Ośrodki Pomocy Społecznej, Powiatowe Centra Pomocy Rodzinie 
(obszar interwencji OPS i PCPR nie wykracza poza terytorialne granice ZIT). 
Miasta na prawach powiatu realizują jeden projekt łącząc w nim zadania OPS i PCPR. </t>
  </si>
  <si>
    <t>Poddziałanie 9.1.3 - 
ZIT AJ</t>
  </si>
  <si>
    <t>DWUP 
ZIT AJ</t>
  </si>
  <si>
    <t>Poddziałanie 9.1.4 - 
ZIT AW</t>
  </si>
  <si>
    <t>DWUP 
 ZIT AW</t>
  </si>
  <si>
    <t>Działanie 9.3 Dostęp do wysokiej jakości usług zdrowotnych - nie przewiduje się naboru w 2015 r.</t>
  </si>
  <si>
    <t xml:space="preserve">Działanie 9.4 Wspieranie gospodarki społecznej </t>
  </si>
  <si>
    <t>Działanie 9.4 - horyzontalne</t>
  </si>
  <si>
    <t>Akredytowane Ośrodki Wsparcia Ekonomii Społecznej</t>
  </si>
  <si>
    <t xml:space="preserve">9.4.A. Usługi wsparcia ekonomii społecznej i przedsiębiorstw społecznych realizowane w sposób komplementarny w ramach trzech modułów: 1) Usług animacji i inkubacji lokalnej, 2) Usług rozwoju ekonomii społecznej, 3) Usług wsparcia istniejących przedsiębiorstw społecznych. </t>
  </si>
  <si>
    <t xml:space="preserve">9.1.A. (drugi typ operacji): Projekty na rzecz integracji społeczno – zawodowej osób zagrożonych ubóstwem lub wykluczeniem społecznym
9.1.C. Wsparcie dla tworzenia i/lub działalności podmiotów integracji społecznej tj. CIS, KIS, ZAZ, WTZ. </t>
  </si>
  <si>
    <t xml:space="preserve">Poddziałanie 9.1.1 - horyzontalne
</t>
  </si>
  <si>
    <t>Zakłady Poprawcze, Schroniska dla Nieletnich, Ośrodki Kuratorskie/ Ministerstwo Sprawiedliwości; 
organy prowadzące Młodzieżowe Ośrodki Wychowawcze oraz Młodzieżowe Ośrodki Socjoterapii.</t>
  </si>
  <si>
    <t>9.1 B. Projekty na rzecz integracji społeczno- zawodowej z elementami usług specjalistycznego poradnictwa dla osób przebywających w Zakładach Poprawczych, Schroniskach dla Nieletnich, Ośrodkach Kuratorskich, Młodzieżowych Ośrodkach Wychowawczych, Młodzieżowych Ośrodkach Socjoterapii i ich rodzin.</t>
  </si>
  <si>
    <t>Poddziałanie 9.2.1 - horyzontalne</t>
  </si>
  <si>
    <t xml:space="preserve">• jednostki samorządu terytorialnego, ich związki i stowarzyszenia; 
• jednostki organizacyjne jst; 
• jednostki organizacyjne pomocy społecznej; 
• organizacje pozarządowe; 
• podmioty prowadzące działalność w obszarze pomocy społecznej oraz systemu wspierania rodziny i pieczy zastępczej 
• podmioty ekonomii społecznej oraz przedsiębiorstwa społeczne 
• kościoły, związki wyznaniowe oraz osoby prawne kościołów i związków wyznaniowych.
</t>
  </si>
  <si>
    <t>9.2.A.  Usługi asystenckie i opiekuńcze. 
9.2.B. Usługi wsparcia rodziny i pieczy zastępczej.
9.2.C.  Mieszkania wspomagane.</t>
  </si>
  <si>
    <t>Poddziałanie 9.2.2 - ZIT WROF</t>
  </si>
  <si>
    <t>Poddziałanie 9.2.3 -  ZIT AJ</t>
  </si>
  <si>
    <t>Poddziałanie 9.2.4  -  ZIT AW</t>
  </si>
  <si>
    <t xml:space="preserve">Działanie 9.3 Dostęp do wysokiej jakości usług zdrowotnych </t>
  </si>
  <si>
    <t>Działanie 9.3 - horyzontalne</t>
  </si>
  <si>
    <t xml:space="preserve">
podmioty lecznicze
</t>
  </si>
  <si>
    <t>Działanie 9.4 Wspieranie gospodarki społecznej - nie przewiduje się naboru w 2016 r.</t>
  </si>
  <si>
    <t xml:space="preserve">9.1.A. (drugi typ operacji): 
Projekty na rzecz integracji społeczno – zawodowej osób zagrożonych ubóstwem lub wykluczeniem społecznym.
9.1.C. 
Wsparcie dla tworzenia i/lub działalności podmiotów integracji społecznej tj. CIS, KIS, ZAZ, WTZ. </t>
  </si>
  <si>
    <t xml:space="preserve">9.3.A.  Opracowanie i wdrożenie programów wczesnego wykrywania wad rozwojowych i rehabilitacji dzieci zagrożonych niepełnosprawnością i niepełnosprawnych
9.3.B. Wsparcie deinstytucjonalizacji opieki nad osobami zależnymi, poprzez rozwój alternatywnych form opieki nad osobami niesamodzielnymi
</t>
  </si>
  <si>
    <t xml:space="preserve">Alokacja przeznaczona na konkurs zostanie podzielona na 5 pul OSI ze względu na obszar realizacji projektu:
ZOI - 1 395 133
LGOI - 1 453 870
OIDB - 1 534 930
OIRW - 1 226 220
ZKD - 1 655 705
</t>
  </si>
  <si>
    <t xml:space="preserve">Alokacja przeznaczona na konkurs zostanie podzielona na 5 pul OSI ze względu na obszar realizacji projektu:
ZOI - 372 035
LGOI - 387 699
OIDB - 409 315
OIRW - 326 992
ZKD - 441 521
</t>
  </si>
  <si>
    <t>9.2.A.  Usługi asystenckie i opiekuńcze. 
9.2.C.  Mieszkania wspomagane.</t>
  </si>
  <si>
    <t xml:space="preserve">• jednostki samorządu terytorialnego, ich związki i stowarzyszenia; 
• jednostki organizacyjne jst;
• IOB. </t>
  </si>
  <si>
    <t>16</t>
  </si>
  <si>
    <t xml:space="preserve">4.4.E Projekty dotyczące wykorzystania i udostępnienia lokalnych zasobów przyrodniczych m.in. na cele turystyczne (np. tereny wypoczynkowe, ścieżki rowerowe, ścieżki konne) służące zmniejszaniu presji na obszary cenne przyrodniczo;
4.4.F Projekty dotyczące przebudowy/ rozbudowy, doposażenia ośrodków edukacji ekologicznej; 
</t>
  </si>
  <si>
    <t xml:space="preserve">4.5.A Projekty związane z budową lub rozbudową systemów i urządzeń małej retencji. 
4.5.B. Projekty dotyczące inwestycji przeciwpowodziowych (mające na celu ochronę obszarów ze średnim ryzykiem powodziowym) – będące częścią zintegrowanych planów zarządzania ryzykiem powodziowym zgodnie z wymogami prawa UE (w tym tzw. Ramowej Dyrektywy Wodnej i Dyrektywy Powodziowej), działania związane z zapobieganiem suszom, w tym: 
• projekty dotyczące działań związanych z regulacją i odbudową cieków wodnych, a także ze zwiększeniem retencji wodnej np. poprzez budowę urządzeń piętrzących;
• budowa lub przebudowa zbiorników retencyjnych;
• budowa, przebudowa/ rozbudowa systemu zabezpieczeń przeciwpowodziowych. </t>
  </si>
  <si>
    <t xml:space="preserve">4.4.A Projekty dotyczące ochrony in-situ i ex-situ zagrożonych gatunków i siedlisk przyrodniczych na obszarach parków krajobrazowych i rezerwatów przyrody (w tym położonych na obszarach Natura 2000);
4.4.B Projekty przyczyniające się do czynnej ochrony przyrody i zachowania trwałości ekosystemów realizowane na terenie parków krajobrazowych i rezerwatów przyrody (w tym położonych na obszarach Natura 2000), w tym dotyczące niezbędnego dla ochrony przyrody wyposażenia;
4.4.C Projekty dotyczące tworzenia centrów ochrony różnorodności biologicznej przede wszystkim w oparciu o gatunki rodzime, np. banki genowe, parki, ogrody botaniczne;
4.4.D  Budowa i modernizacja niezbędnej infrastruktury (w tym zielonej infrastruktury) związanej z ochroną, przywróceniem właściwego stanu siedlisk przyrodniczych i gatunków (również na terenach chronionych);  
</t>
  </si>
  <si>
    <t>Konkurs będzie ukierunkowany na Obszary Strategicznej Interwencji (OSI). Alokacja w ramach konkursu zostanie podzielona na 5 OSI.
ZOI- 928 819
LGOI- 1 420 978
OIDB- 817 929
OIRW- 577 715
ZKD- 1 072 059</t>
  </si>
  <si>
    <t>Konkurs będzie ukierunkowany na Obszary Strategicznej Interwencji (OSI). Alokacja w ramach konkursu zostanie podzielona na 5 OSI.
ZOI - 737 830
LGOI- 1 128 787
OIDB- 649 741
OIRW- 458 921
ZKD- 851 615</t>
  </si>
  <si>
    <t>Konkurs będzie ukierunkowany na Obszary Strategicznej Interwencji (OSI). Alokacja w ramach konkursu zostanie podzielona na 5 OSI.
ZOI- 1 611 799
LGOI- 2 465 851
OIDB- 1 419 368
OIRW- 1 002 520
ZKD- 1 860 365</t>
  </si>
  <si>
    <t>Konkurs będzie ukierunkowany na Obszary Strategicznej Interwencji (OSI). Alokacja w ramach konkursu zostanie podzielona na 5 OSI.
ZOI - 3 763 873
LGOI- 5 758 256
OIDB- 3 314 509
OIRW- 2 341 085
ZKD- 4 344 325</t>
  </si>
  <si>
    <t>Konkurs będzie ukierunkowany na Obszary Strategicznej Interwencji (OSI). Alokacja w ramach konkursu zostanie podzielona na 5 OSI.
ZOI - 488 615
LGOI - 529 788
OIDB - 432 452
OIRW - 391 995
ZKD - 521 289</t>
  </si>
  <si>
    <t>Konkurs będzie ukierunkowany na Obszary Strategicznej Interwencji (OSI). Alokacja w ramach konkursu zostanie podzielona na 5 OSI.
ZOI 4 382 190
LGOI 5 501 035
OIDB 2 519 390
OIRW 2 710 060
ZKD 4 064 450</t>
  </si>
  <si>
    <t xml:space="preserve">Konkurs będzie ukierunkowany na Obszary Strategicznej Interwencji (OSI). Alokacja w ramach konkursu zostanie podzielona na 5 OSI.
ZOI - 771 528,58
LGOI - 1 248 286,52
OIDB - 760 102,93
OIRW - 549 493,42
ZKD - 957 444,61
</t>
  </si>
  <si>
    <t>Konkurs będzie ukierunkowany na Obszary Strategicznej Interwencji (OSI). Alokacja w ramach konkursu zostanie podzielona na 5 OSI.
ZOI - 1 240 503
LGOI - 2 009 348
OIDB - 1 142 489
OIRW - 886 484
ZKD - 1 318 956</t>
  </si>
  <si>
    <t>Konkurs będzie ukierunkowany na Obszary Strategicznej Interwencji (OSI). Alokacja w ramach konkursu zostanie podzielona na 5 OSI.
ZOI - 1 606 626
LGOI - 2 602 388
OIDB - 1 479 683
OIRW - 1 148 121
ZKD - 1 708 233</t>
  </si>
  <si>
    <t>Konkurs będzie ukierunkowany na Obszary Strategicznej Interwencji (OSI). Alokacja w ramach konkursu zostanie podzielona na 5 OSI.
ZOI - 1 363 276
LGOI - 2 155 773
OIDB - 1 240 855
OIRW - 944 874
ZKD - 1 439 222</t>
  </si>
  <si>
    <t>Konkurs będzie ukierunkowany na Obszary Strategicznej Interwencji (OSI). Alokacja w ramach konkursu zostanie podzielona na 5 OSI.
ZOI - 394 632
LGOI - 624 040
OIDB - 359 195
OIRW - 273 516
ZKD - 416 617</t>
  </si>
  <si>
    <t>3.4 A a) Zakup oraz modernizacja niskoemisyjnego taboru szynowego i autobusowego dla połączeń miejskich i podmiejskich
3.4 A b) Inwestycje ograniczające indywidualny ruch zmotoryzowany w centrach miast np. P&amp;R, B&amp;R, zintegrowane centra przesiadkowe, wspólny bilet
3.4 A c) Inwestycje związane z systemami zarządzania ruchem i energią</t>
  </si>
  <si>
    <t xml:space="preserve">
3.4 A b) Inwestycje ograniczające indywidualny ruch zmotoryzowany w centrach miast np. P&amp;R, B&amp;R, zintegrowane centra przesiadkowe, wspólny bilet
3.4 A c) Inwestycje związane z systemami zarządzania ruchem i energią
3.4 A d) Inwestycje ograniczające indywidualny ruch zmotoryzowany w centrach miast np. drogi rowerowe, ciągi piesze</t>
  </si>
  <si>
    <t>3.4 A a) Zakup oraz modernizacja niskoemisyjnego taboru szynowego i autobusowego dla połączeń miejskich i podmiejskich
3.4 A b) Inwestycje ograniczające indywidualny ruch zmotoryzowany w centrach miast np. P&amp;R, B&amp;R, zintegrowane centra przesiadkowe, wspólny bilet
3.4 A c) Inwestycje związane z systemami zarządzania ruchem i energią
3.4 A d) Inwestycje ograniczające indywidualny ruch zmotoryzowany w centrach miast np. drogi rowerowe, ciągi piesze</t>
  </si>
  <si>
    <t>Konkurs będzie ukierunkowany na Obszary Strategicznej Interwencji (OSI). Alokacja w ramach konkursu zostanie podzielona na 5 OSI.
ZOI - 2 118 015
LGOI - 2 658 779
OIDB - 1 217 680
OIRW - 1 309 835
ZKD - 1 964 444</t>
  </si>
  <si>
    <t>Konkurs będzie ukierunkowany na Obszary Strategicznej Interwencji (OSI). Alokacja w ramach konkursu zostanie podzielona na 5 OSI.
ZOI - 794 256
LGOI - 997 042
OIDB - 456 630
OIRW - 491 188
ZKD - 736 666</t>
  </si>
  <si>
    <t xml:space="preserve">3.3 A Projekty związane z kompleksową modernizacją energetyczną budynków użyteczności publicznej
</t>
  </si>
  <si>
    <t xml:space="preserve">3.3 B Projekty związane z kompleksową modernizacją energetyczną budynków mieszkalnych wielorodzinnych </t>
  </si>
  <si>
    <t>3.3 C Projekty demonstracyjne – publiczne inwestycje w zakresie budownictwa o znacznie podwyższonych parametrach charakterystyki energetycznej w budynkach użyteczności publicznej</t>
  </si>
  <si>
    <t xml:space="preserve">4.1.A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komunalnych, 
• infrastruktury do recyklingu, sortowania i kompostowania,
• infrastruktury do  mechaniczno-biologicznego przetwarzania zmieszanych odpadów komunalnych. 
Warunkiem wsparcia inwestycji będzie ich uwzględnienie w planach inwestycyjnych w zakresie gospodarki odpadami komunalnymi zatwierdzonych przez Ministra Środowiska będącymi załącznikiem do  Wojewódzkiego Planu Gospodarki Odpadami dla Województwa Dolnośląskiego. 
</t>
  </si>
  <si>
    <t xml:space="preserve">4.1.C Projekty w zakresie usuwania i unieszkodliwiania azbestu.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</si>
  <si>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Działanie 1.1 Wzmacnianie potencjału B+R i wdrożeniowego uczelni i jednostek naukowych - nie przewiduje się naboru w 2015 r.</t>
  </si>
  <si>
    <t xml:space="preserve"> Poddziałanie 6.1.1 - OSI</t>
  </si>
  <si>
    <t>Poddziałanie  6.1.2 - ZIT WROF</t>
  </si>
  <si>
    <t>Poddziałanie 6.1.3 - ZIT AJ</t>
  </si>
  <si>
    <t>Poddziałanie 6.1.4 - ZIT AW</t>
  </si>
  <si>
    <t>Poddziałanie  6.1.1 - OSI</t>
  </si>
  <si>
    <t>Poddziałanie 6.1.2 - ZIT WROF</t>
  </si>
  <si>
    <t xml:space="preserve"> Poddziałanie 6.3.1 - OSI</t>
  </si>
  <si>
    <t>Poddziałanie  6.3.2 - ZIT WROF</t>
  </si>
  <si>
    <t>Poddziałanie  6.3.3 - ZIT AJ</t>
  </si>
  <si>
    <t>Poddziałanie  6.3.4 - ZIT AW</t>
  </si>
  <si>
    <t xml:space="preserve"> Poddziałanie 6.3.1 - horyzontalne -OSI</t>
  </si>
  <si>
    <t>Poddziałanie 6.3.4 - ZIT AW</t>
  </si>
  <si>
    <t>Poddziałanie 6.3.3 - ZIT AJ</t>
  </si>
  <si>
    <t>Poddziałanie7.1.2- ZIT WROF</t>
  </si>
  <si>
    <t>Poddziałanie 7.1.3 - ZIT AJ</t>
  </si>
  <si>
    <t>Poddziałanie  7.1.4 - ZIT AW</t>
  </si>
  <si>
    <t>Poddziałanie  7.2.2- ZIT WROF</t>
  </si>
  <si>
    <t>Poddziałanie 7.2.3 - ZIT AJ</t>
  </si>
  <si>
    <t>Poddziałanie  7.1.2 - ZIT WROF</t>
  </si>
  <si>
    <t>Poddziałanie  7.1.3 - ZIT AJ</t>
  </si>
  <si>
    <t>Poddziałanie 7.1.4 - ZIT AW</t>
  </si>
  <si>
    <t xml:space="preserve">
Poddziałanie 1.2.2 - 
ZIT WROF</t>
  </si>
  <si>
    <t>ZIT AW</t>
  </si>
  <si>
    <t xml:space="preserve"> ZIT AW</t>
  </si>
  <si>
    <t>Oś priorytetowa 10 Edukacja</t>
  </si>
  <si>
    <t>Działanie 10.1 Zapewnienie równego dostępu do wysokiej jakości edukacji przedszkolnej</t>
  </si>
  <si>
    <t xml:space="preserve"> Poddziałanie 10.1.1 – horyzontalne i OSI</t>
  </si>
  <si>
    <t>jednostki samorządu terytorialnego, ich związki i stowarzyszenia;  jednostki organizacyjne jst;  organizacje pozarządowe;  organy prowadzące publiczne i niepubliczne przedszkola i inne form wychowania przedszkolnego;</t>
  </si>
  <si>
    <t>10.1.A. Uruchamianie nowych miejsc w ośrodkach edukacji przedszkolnej 
10.1.B. Dodatkowe zajęcia edukacyjne poprzez rozszerzenie oferty ośrodka wychowania przedszkolnego o dodatkowe zajęcia zwiększające szanse edukacyjne dzieci oraz wyrównujące zdiagnozowane deficyty.  
10.1.C. Doskonalenie umiejętności i kompetencji zawodowych nauczycieli ośrodków wychowania przedszkolnego</t>
  </si>
  <si>
    <t>Alokacja przeznaczona na konkurs zostanie podzielona na 5 pul OSI ze względu na obszar realizacji projektu oraz dodatkową pulę na projekty horyzontalne:
horyzontalne - 484 391
ZOI - 456 884
LGOI - 736 102
OIDB - 419 677
OIRW - 324 285
ZKD - 485 005</t>
  </si>
  <si>
    <t xml:space="preserve"> Poddziałanie 10.1.2– ZIT WROF</t>
  </si>
  <si>
    <t xml:space="preserve"> Poddziałanie 10.1.3 – ZIT AJ</t>
  </si>
  <si>
    <t xml:space="preserve"> Poddziałanie 10.1.4  – ZIT AW</t>
  </si>
  <si>
    <t>Działanie 10.3 Poprawa dostępności i wspieranie uczenia się przez całe życie</t>
  </si>
  <si>
    <t>Działanie 10.3 - horyzontalne</t>
  </si>
  <si>
    <t>wszystkie podmioty - z wyłączeniem osób fizycznych (nie dotyczy osób prowadzących działalność gospodarczą lub oświatową na podstawie przepisów odrębnych);  jednostki samorządu terytorialnego, ich związki i stowarzyszenia;  jednostki organizacyjne jst;  organizacje pozarządowe;  przedsiębiorstwa, instytucje otoczenia biznesu; uczelnie wyższe.</t>
  </si>
  <si>
    <t>10.3.A. Szkolenia i kursy skierowane do osób dorosłych w zakresie języków obcych oraz ICT.</t>
  </si>
  <si>
    <t xml:space="preserve"> Poddziałanie 10.1.1 –  horyzontalne i OSI</t>
  </si>
  <si>
    <t xml:space="preserve"> Poddziałanie 10.1.2 – ZIT WROF</t>
  </si>
  <si>
    <t xml:space="preserve"> Poddziałanie 10.1.3  – ZIT AJ</t>
  </si>
  <si>
    <t>Poddziałanie 10.1.4 – ZIT AW</t>
  </si>
  <si>
    <t>Działanie 10.2 Zapewnienie równego dostępu do wysokiej jakości edukacji podstawowej, gimnazjalnej i ponadgimnazjalnej</t>
  </si>
  <si>
    <t xml:space="preserve"> Poddziałanie 10.2.1 –  horyzontalne i OSI </t>
  </si>
  <si>
    <t>jednostki samorządu terytorialnego, ich związki i stowarzyszenia;  jednostki organizacyjne jst;  organizacje pozarządowe;  organy prowadzące publiczne i niepubliczne szkoły podstawowe, gimnazjalne i ponadgimnazjalne;</t>
  </si>
  <si>
    <t>10.2.A.  Kształtowanie kompetencji kluczowych na rynku pracy. 
10.2.B.  Nauczanie eksperymentalne oraz metody zindywidualizowanego podejścia do ucznia. 
10.2.C.  Realizacja programów pomocy stypendialnej dla uczniów o specjalnych potrzebach edukacyjnych.
10.2.D.  Wsparcie w zakresie pracy z uczniem, uczniem młodszym przy jego przechodzeniu na kolejny etap kształcenia.  
10.2.E.  Doradztwo i opieka psychologiczno- pedagogiczna.
10.2.F.  Rozszerzanie oferty szkół o zagadnienia związane z poradnictwem i doradztwem edukacyjno – zawodowym. 
10.2.G.  Podwyższania kwalifikacji dla nauczycieli i pracowników pedagogicznych pod kątem kompetencji kluczowych uczniów.
10.2.H. Wspieranie pomocy psychologiczno- pedagogicznej u nauczycieli i pracowników pedagogicznych.</t>
  </si>
  <si>
    <t>Alokacja przeznaczona na konkurs zostanie podzielona na 5 pul OSI ze względu na obszar realizacji projektu oraz dodatkową pulę na projekty horyzontalne:
horyzont-193 756
ZOI - 146 203
LGOI - 235 553
OIDB - 134 296
OIRW - 103 771
ZKD - 155 201</t>
  </si>
  <si>
    <t>Poddziałanie 10.2.2  – ZIT WROF</t>
  </si>
  <si>
    <t xml:space="preserve"> Poddziałanie 10.2.3  – ZIT AJ</t>
  </si>
  <si>
    <t xml:space="preserve"> Poddziałanie 10.2.4  – ZIT AW</t>
  </si>
  <si>
    <t>Działanie 10.3 horyzont</t>
  </si>
  <si>
    <t>Działanie 10.4 Dostosowanie systemów kształcenia i szkolenia zawodowego do potrzeb rynku pracy</t>
  </si>
  <si>
    <t>10.4.A.  Staże, praktyki zawodowe. 
10.4.B.  Kształcenie i szkolenie w zawodach.
10.4.C.  Zwiększenie pełnego udziału młodzieży o specjalnych potrzebach edukacyjnych. 
10.4.D.  Doradztwo edukacyjno-zawodowe dla nauczycieli. 
10.4.E  Przygotowanie szkół i placówek prowadzących kształcenie zawodowe. 
10.4.H.  Podwyższanie kwalifikacji dla nauczycieli zawodu oraz instruktorów praktycznej nauki zawodu we współpracy z uczelniami i rynkiem pracy. 
10.4.I.  Podwyższanie kwalifikacji dla nauczycieli zawodu oraz instruktorów praktycznej nauki zawodu.</t>
  </si>
  <si>
    <t xml:space="preserve"> Poddziałanie 10.4.2  – ZIT WROF</t>
  </si>
  <si>
    <t xml:space="preserve"> Poddziałanie 10.4.3  – ZIT AJ</t>
  </si>
  <si>
    <t xml:space="preserve"> Poddziałanie 10.4.4  – ZIT AW</t>
  </si>
  <si>
    <t xml:space="preserve"> Poddziałanie 10.4.1  – horyzontalne i OSI</t>
  </si>
  <si>
    <t>jednostki samorządu terytorialnego, ich związki i stowarzyszenia;  jednostki organizacyjne jst;  organy prowadzące publiczne i niepubliczne szkoły i placówki prowadzące kształcenie zawodowe  placówki kształcenia ustawicznego, placówki kształcenia praktycznego oraz ośrodki dokształcania i doskonalenia zawodowego, umożliwiające uzyskanie i uzupełnienie wiedzy, umiejętności i kwalifikacji zawodowych  instytucje rynku pracy, o których mowa w art. 6 ustawy z dnia 20 kwietnia 2004 r. o promocji zatrudnienia i instytucjach rynku pracy (Dz. U. z 2008 r. Nr 69, poz. 415, z późn. zm.19), prowadzące działalność edukacyjno-szkoleniową;  podmioty prowadzące działalność oświatową, o której mowa w art. 83a ust. 2. Ustawy o systemie oświaty.</t>
  </si>
  <si>
    <t>Poddziałanie 10.4.4  – ZIT AW</t>
  </si>
  <si>
    <t>Konkurs będzie ukierunkowany na Obszary Strategicznej Interwencji (OSI). Alokacja w ramach konkursu zostanie podzielona na 5 OSI.
ZOI - 5 172 073
LGOI - 6 28 2640
OIDB - 8 503 777
OIRW - 4 801 884
ZKD - 5 912 451</t>
  </si>
  <si>
    <t xml:space="preserve">* Harmonogram może ulec zmianie.  Poza prezentowanymi naborami, przewiduje się również  nabory na instrumenty zwrotne, na które przeznaczone są odrębne środki. </t>
  </si>
  <si>
    <t xml:space="preserve">ZIT WROF - Zintegrowane Inwestycje Terytorialne Wrocławskiego Obszaru Funkcjonalnego
ZIT AJ - Zintegrowane Inwestycje Terytorialne Aglomeracji Jeleniogórskiej
ZIT AW - Zintegrowane Inwestycje Terytorialne Aglomeracji Wałbrzyskiej
ZOI -  Zachodni Obszar Interwencji
LGOI - Legnicko-Głogowski Obszar Interwencji
OIDB - Obszar Interwencji Doliny Baryczy
OIRW - Obszar Interwencji Równiny Wrocławskiej
ZKD - Dzierżoniowsko-Kłodzko-Ząbkowicki Obszar Interwencji </t>
  </si>
  <si>
    <t xml:space="preserve">• jednostki samorządu terytorialnego, ich związki i stowarzyszenia;
• jednostki organizacyjne jst;
• jednostki sektora finansów publicznych, inne niż wymienione powyżej;
• wspólnoty i spółdzielnie mieszkaniowe;
• towarzystwa budownictwa społecznego;
• organizacje pozarządowe;
• kościoły, związki wyznaniowe oraz osoby prawne kościołów i związków wyznaniowych;
• instytucje kultury;
• LGD;
• zakłady lecznictwa uzdrowiskowego;
• podmioty lecznicze
</t>
  </si>
  <si>
    <t xml:space="preserve">Działanie 7.2 Inwestycje w edukację ponadgimnazjalną, w tym zawodową </t>
  </si>
  <si>
    <t>Alokacja przeznaczona na konkurs zostanie podzielona na 5 pul OSI ze względu na obszar realizacji projektu oraz dodatkową pulę na projekty horyzontalne:
horyzont-484 391 
ZOI - 369 742
LGOI - 584 679
OIDB - 336 539
OIRW - 256 264
ZKD - 390 339</t>
  </si>
  <si>
    <t xml:space="preserve">Konkurs będzie skierowany do:  
- beneficjentów mających siedzibę poza obszarami ZIT 
-  dla projektów 
 o znaczeniu wykraczającym poza obszar/y ZIT </t>
  </si>
  <si>
    <t xml:space="preserve">Konkurs będzie skierowany do:               
 - beneficjentów mających siedzibę poza obszarami ZIT                    -  dla projektów 
 o znaczeniu wykraczającym poza obszar/y ZIT </t>
  </si>
  <si>
    <t>Poddziałanie 2.1.4 - ZIT AW</t>
  </si>
  <si>
    <t>Poddziałanie nr 1.5.2- ZIT AW</t>
  </si>
  <si>
    <t xml:space="preserve">Działanie 5.2 System transportu kolejowego </t>
  </si>
  <si>
    <t xml:space="preserve">Konkurs będzie skierowany do:               
 - beneficjentów mających siedzibę poza obszarami ZIT  
-  dla projektów 
 o znaczeniu wykraczającym poza obszar/y ZIT </t>
  </si>
  <si>
    <t>Działanie 1.1 - horyzontalne</t>
  </si>
  <si>
    <t>Tylko projekty uwzględnione w Kontrakcie Terytorialnym</t>
  </si>
  <si>
    <t xml:space="preserve"> Konkurs będzie skierowany do beneficjentów z obszaru całego województwa. 
Beneficjenci chcący realizować projekty na obszarze ZIT AW
w momencie aplikowania o środki, będą musieli dokonać wyboru czy chcą korzystać z puli środków ZIT AW czy horyzontalnych. </t>
  </si>
  <si>
    <t xml:space="preserve">Konkurs będzie skierowany do beneficjentów z obszaru całego województwa z wyodrębnioną kwotą dla beneficjentów realizujących swoje projekty na obszarze  ZIT WROF. 
Beneficjenci chcący realizować projekty na obszarze ZIT WROF, 
w momencie aplikowania o środki, będą musieli dokonać wyboru czy chcą korzystać z puli środków ZIT WROF czy horyzontalnych. </t>
  </si>
  <si>
    <t xml:space="preserve">
Konkurs będzie skierowany do beneficjentów z obszaru całego województwa z wyodrębnioną kwotą dla beneficjentów realizujących swoje projekty na obszarze  ZIT WROF.
Beneficjenci chcący realizować projekty na obszarze ZIT WROF, 
w momencie aplikowania o środki, będą musieli dokonać wyboru czy chcą korzystać z puli środków ZIT WROF czy horyzontalnych. </t>
  </si>
  <si>
    <t xml:space="preserve">
Mikroprzedsiebiorstwa prowadzące dzialaność gospodarczą krócej niz 2 lata licząc od daty ogloszenia naboru
</t>
  </si>
  <si>
    <t>Konkurs będzie skierowany:                     
 - do beneficjentów mających siedzibę poza obszarem ZIT WROF,                                      
-  dla projektów 
 o znaczeniu wykraczającym poza obszar ZIT WROF</t>
  </si>
  <si>
    <t>Konkurs będzie skierowany:
- do beneficjentów mających siedzibę poza obszarem ZIT WROF, 
-  dla projektów 
 o znaczeniu wykraczającym poza obszar ZIT WROF</t>
  </si>
  <si>
    <t xml:space="preserve">
Beneficjeni chcący realizować projekty na obszarze ZIT WROF, 
w momencie aplikowania o środki, będą musieli dokonać wyboru czy chcą korzystać z puli środków ZIT WROF czy horyzontalnych (konkurs będzie ogłoszony w 2016 r.)</t>
  </si>
  <si>
    <t xml:space="preserve">Konkurs będzie skierowany do beneficjentów z obszaru całego województwa z wyodrębnioną kwotą dla beneficjentów realizujących swoje projekty na obszarze  ZIT WROF
Beneficjenci chcący realizować projekty na obszarze ZIT WROF, 
w momencie aplikowania o środki, będą musieli dokonać wyboru czy chcą korzystać z puli środków ZIT WROF czy horyzontalnych. </t>
  </si>
  <si>
    <t xml:space="preserve">Konkurs będzie skierowany do beneficjentów z obszaru całego województwa. 
Beneficenci chcący realizować projekty na obszarze ZIT AW
w momencie aplikowania o środki, będą musieli dokonać wyboru czy chcą korzystać z puli środków ZIT AW czy horyzontalnych. </t>
  </si>
  <si>
    <t>3.1.B. Budowa i modernizacja sieci elektroenergetycznej (o napięciu SN i NN -poniżej 110kV) umożliwiająca przyłączanie jednostek wytwarzania energii elektrycznej ze źródeł odnawialnych do Krajowego Systemu Elektroenergetycznego przez operatorów systemu dystrybucyjnego.</t>
  </si>
  <si>
    <t xml:space="preserve"> • przedsiębiorstwa energetyczne</t>
  </si>
  <si>
    <t>Poddziałanie 10.4.1  –  horyzontalne i OSI</t>
  </si>
  <si>
    <t>Działanie 3.2 Efektywność energetyczna w MŚP</t>
  </si>
  <si>
    <t>3.2.A. Głęboka modernizacja energetyczna obiektów, w tym wymiana lub modernizacja źródła energii, mająca na celu  zwiększenie efektywności energetycznej poprzez zmniejszenie strat ciepła oraz zmniejszenie zużycia energii elektrycznej z ewentualnym uwzględnieniem OZE (z wyłączeniem źródeł w układzie wysokosprawnej kogeneracji i trigeneracji). 
3.2.B. Wsparcie instalacji odzyskujących ciepło odpadowe zgodnie z definicją w dyrektywie 2012/27/UE. 
3.2.C. Zastosowanie technologii efektywnych energetycznie w przedsiębiorstwie (w tym modernizacja i rozbudowa linii produkcyjnych na bardziej efektywne energetycznie oraz  wprowadzenie systemów zarządzania energią).  </t>
  </si>
  <si>
    <t>Oś priorytetowa 8 Rynek pracy</t>
  </si>
  <si>
    <t>8.4.A. Aktywizacja zawodowa osób opiekujących się dziećmi w wieku do lat 3 poprzez tworzenie i rozwijanie miejsc opieki nad dziećmi do lat 3 zgodnie z ustawą o opiece nad dziećmi w wieku do lat 3 oraz pokrywanie kosztów opieki.</t>
  </si>
  <si>
    <t xml:space="preserve">
Konkurs będzie skierowany do beneficjentów z obszaru całego województwa z wyodrębnioną kwotą dla beneficjentów realizujących swoje projekty na obszarze  ZIT WROF
Beneficjenci chcący realizować projekty na obszarze ZIT WROF, 
w momencie aplikowania o środki, będą musieli dokonać wyboru czy chcą korzystać z puli środków ZIT WROF czy horyzontalnych. </t>
  </si>
  <si>
    <t xml:space="preserve">
Konkurs będzie skierowany do beneficjentów z obszaru całego województwa za wyjątkiem  beneficjentów., którzy wybrali możliwość aplikowania do konkursu w Poddziałaniu 1.4.2 -ZIT WROF  w konkursie 1.4 D w 2015 r.
</t>
  </si>
  <si>
    <t xml:space="preserve">6.2.A. projekty dotyczące szpitali polegające na przeprowadzeniu niezbędnych, z punktu widzenia udzielania świadczeń zdrowotnych, prac remontowo-budowlanych, w tym w zakresie dostosowania infrastruktury do potrzeb osób starszych i niepełnosprawnych oraz jako element projektu rozwiązaniach w zakresie IT (oprogramowanie, sprzęt) 
6.2.B.projekty dotyczące szpitali polegające na  wyposażeniu w sprzęt medyczny oraz jako element projektu rozwiązaniach w zakresie IT (oprogramowanie, sprzęt) </t>
  </si>
  <si>
    <t>Alokacja przeznaczona na konkurs zostanie podzielona na 5 pul OSI ze względu na obszar realizacji projektu oraz dodatkową pulę na projekty horyzontalne:
horyzont - 1 501 610
ZOI - 1 146 199
LGOI - 1 812 504
OIDB - 1 043 270
OIRW - 794 419
ZKD - 1 210 051</t>
  </si>
  <si>
    <t xml:space="preserve">10.4.F.  Kształcenie w formach pozaszkolnych osób dorosłych umożliwiających podniesienie kwalifikacji zawodowych 10.4.G.  Organizacja tradycyjnych pozaszkolnych form kształcenia ustawicznego we współpracy z pracodawcami. </t>
  </si>
  <si>
    <t>Najpóźniejszy termin złożenia ostatniego wniosku o płatność (miesiąc, rok)</t>
  </si>
  <si>
    <t>opublikowanie ogłoszenia o  konkursie:
30 październik 2015
planowane rozpoczęcie naboru:
30 listopad 2015</t>
  </si>
  <si>
    <t xml:space="preserve">opublikowanie ogłoszenia o  konkursie:
29 styczeń 2016
planowane rozpoczęcie naboru:
29 luty 2016
</t>
  </si>
  <si>
    <t>opublikowanie ogłoszenia o  konkursie:
30 wrzesień 2016
planowane rozpoczęcie naboru:
31 październik 2016</t>
  </si>
  <si>
    <t>opublikowanie ogłoszenia o  konkursie:
30 czerwiec 2016
planowane rozpoczęcie naboru
1 sierpień 2016</t>
  </si>
  <si>
    <t>12.2017 r.</t>
  </si>
  <si>
    <t>12.2018 r.</t>
  </si>
  <si>
    <t>Poddziałanie
7.2.4 - ZIT AW</t>
  </si>
  <si>
    <t>12.2018</t>
  </si>
  <si>
    <t xml:space="preserve">
</t>
  </si>
  <si>
    <r>
      <rPr>
        <u val="single"/>
        <sz val="14"/>
        <rFont val="Arial"/>
        <family val="2"/>
      </rPr>
      <t>W zakresie projektów typu 9.1.A.:</t>
    </r>
    <r>
      <rPr>
        <sz val="14"/>
        <rFont val="Arial"/>
        <family val="2"/>
      </rPr>
      <t xml:space="preserve">
• jednostki samorządu terytorialnego, ich związki i stowarzyszenia; 
• 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PFRON.
</t>
    </r>
    <r>
      <rPr>
        <u val="single"/>
        <sz val="14"/>
        <rFont val="Arial"/>
        <family val="2"/>
      </rPr>
      <t>W zakresie projektów typu 9.1.C.:</t>
    </r>
    <r>
      <rPr>
        <sz val="14"/>
        <rFont val="Arial"/>
        <family val="2"/>
      </rPr>
      <t xml:space="preserve">
• jednostki samorządu terytorialnego; 
• jednostki organizacyjne j.s.t.; 
• organizacje pozarządowe; 
• podmioty ekonomii społecznej oraz przedsiębiorstwa społeczne;
• jednostki organizacyjne pomocy społecznej;
• kościoły, związki wyznaniowe oraz osoby prawne kościołów i związków wyznaniowych.</t>
    </r>
  </si>
  <si>
    <r>
      <rPr>
        <u val="single"/>
        <sz val="14"/>
        <rFont val="Arial"/>
        <family val="2"/>
      </rPr>
      <t>W zakresie projektów typu 9.1.A.:</t>
    </r>
    <r>
      <rPr>
        <sz val="14"/>
        <rFont val="Arial"/>
        <family val="2"/>
      </rPr>
      <t xml:space="preserve">
• jednostki samorządu terytorialnego, ich związki i stowarzyszenia; 
• 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PFRON.
</t>
    </r>
    <r>
      <rPr>
        <u val="single"/>
        <sz val="14"/>
        <rFont val="Arial"/>
        <family val="2"/>
      </rPr>
      <t>W zakresie projektów typu 9.1.C.:</t>
    </r>
    <r>
      <rPr>
        <sz val="14"/>
        <rFont val="Arial"/>
        <family val="2"/>
      </rPr>
      <t xml:space="preserve">
• jednostki samorządu terytorialnego; 
• jednostki organizacyjne j.s.t.; 
• organizacje pozarządowe; 
• podmioty ekonomii społecznej oraz przedsiębiorstwa społeczne;
• jednostki organizacyjne pomocy społecznej;
• kościoły, związki wyznaniowe oraz osoby prawne kościołów i związków wyznaniowych.
</t>
    </r>
  </si>
  <si>
    <t>08.2018 r.</t>
  </si>
  <si>
    <t>09.2018 r.</t>
  </si>
  <si>
    <t>06.2019 r.</t>
  </si>
  <si>
    <t>02.2018 r.</t>
  </si>
  <si>
    <t>07.2019 r.</t>
  </si>
  <si>
    <t>03.2019 r.</t>
  </si>
  <si>
    <t>09.2019 r.</t>
  </si>
  <si>
    <t>10.2018 r.</t>
  </si>
  <si>
    <t>02.2019 r.</t>
  </si>
  <si>
    <t>,</t>
  </si>
  <si>
    <t xml:space="preserve">• jednostki samorządu terytorialnego, ich związki i stowarzyszenia; 
• podmioty publiczne, których właścicielem jest JST lub dla których podmiotem założycielskim jest JST; 
• jednostki organizacyjne JST; 
• towarzystwa budownictwa społecznego;
• organizacje pozarządowe; 
• PGL Lasy Państwowe i jego jednostki organizacyjne; 
• kościoły, związki wyznaniowe oraz osoby prawne kościołów i związków wyznaniowych; </t>
  </si>
  <si>
    <t xml:space="preserve">
4.3.A Zabytki nieruchome, wpisane do rejestru prowadzonego przez Wojewódzkiego Konserwatora Zabytków we Wrocławiu  wraz z ich otoczeniem, w tym:
• rewitalizacja, rewaloryzacja, konserwacja, renowacja, restauracja, zachowanie i adaptacja oraz roboty budowlane obiektów zabytkowych oraz obszarów zabytkowych;
• przystosowanie obiektów do pełnienia przez nie nowych funkcji (w szczególności do prowadzenia działalności kulturalnej i turystycznej) wraz z zakupem niezbędnego sprzętu/wyposażenia;
Jako uzupełniający element wyżej wymienionych projektów będą mogły być realizowane:
- dostosowanie infrastruktury do potrzeb osób niepełnosprawnych;
- adaptacja i zastosowanie środków ochrony (np. przeciwwłamaniowej i przeciwpożarowej); 
- przedsięwzięcia dotyczące infrastruktury towarzyszącej (np. parkingi, chodniki, drogi) – do 15% wartości projektu;
- konserwacja, restauracja zabytków ruchomych znajdujących się w ww. zabytkach nieruchomych objętych wsparciem). 
</t>
  </si>
  <si>
    <t xml:space="preserve">4.3.B Projekty dotyczące instytucji kultury, w tym: 
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</si>
  <si>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 xml:space="preserve">• MŚP;
• Lokalne Grupy Działania (LGD); 
• jst,
• IOB
</t>
  </si>
  <si>
    <t>09.2019</t>
  </si>
  <si>
    <t>4.3 A : 09.2018 r.
4.3 B: 12.2017 r.</t>
  </si>
  <si>
    <t>opublikowanie ogłoszenia o  konkursie: 31 marca 2016
planowany termin rozpoczęcia składania wniosków:
5 maja 2016</t>
  </si>
  <si>
    <t>opublikowanie ogłoszenia o  konkursie: 30 czerwiec 2016
planowany termin rozpoczęcia składania wniosków:
1 sierpnia 2016</t>
  </si>
  <si>
    <t>opublikowanie ogłoszenia o  konkursie: 30 czerwca 2016
planowany termin rozpoczęcia składania wniosków:
8 sierpnia 2016</t>
  </si>
  <si>
    <t>opublikowanie ogłoszenia o  konkursie: 30 czerwca 2016
planowany termin rozpoczęcia składania wniosków:
2 sierpnia 2016</t>
  </si>
  <si>
    <t>opublikowanie ogłoszenia o  konkursie:
28 październik 2016
planowany termin rozpoczęcia składania wniosków:
28 listopad 2016</t>
  </si>
  <si>
    <t>opublikowanie ogłoszenia o  konkursie:  30 grudzień 2016
planowany termin rozpoczęcia składania wniosków:
30  styczeń 2017</t>
  </si>
  <si>
    <t>opublikowanie ogłoszenia o  konkursie:
30 wrzesień 2016
planowany termin rozpoczęcia składania wniosków:
31 październik 2016</t>
  </si>
  <si>
    <t>opublikowanie ogłoszenia o  konkursie:
29 styczeń 2016
planowany termin rozpoczęcia składania wniosków:
29 luty 2016</t>
  </si>
  <si>
    <t>opublikowanie ogłoszenia o  konkursie:
30 grudzień 2016
planowany termin rozpoczęcia składania wniosków:
31 styczeń 2017</t>
  </si>
  <si>
    <t>opublikowanie ogłoszenia o  konkursie:
 29 lipiec 2016
planowany termin rozpoczęcia składania wniosków:
29 sierpień 2016</t>
  </si>
  <si>
    <t>opublikowanie ogłoszenia o  konkursie: 
29 lipiec 2016
planowany termin rozpoczęcia składania wniosków:
29 sierpień 2016</t>
  </si>
  <si>
    <t>opublikowanie ogłoszenia o  konkursie: 
29  kwiecień 2016
planowany termin rozpoczęcia składania wniosków:
30 maj 2016</t>
  </si>
  <si>
    <t>opublikowanie ogłoszenia o  konkursie:
29 kwiecień 2016
planowany termin rozpoczęcia składania wniosków:
30 maj 2016</t>
  </si>
  <si>
    <t>opublikowanie ogłoszenia o  konkursie:
31 sierpień 2016
planowany termin rozpoczęcia składania wniosków:
3 październik 2016</t>
  </si>
  <si>
    <t>opublikowanie ogłoszenia o  konkursie:
30 wrzesień 2016
planowany termin rozpoczęcia składania wniosków:
31 październik 2016</t>
  </si>
  <si>
    <t xml:space="preserve">opublikowanie ogłoszenia o  konkursie:
31 marca 2016
planowany termin rozpoczęcia składania wniosków:
09 maja 2016
</t>
  </si>
  <si>
    <t xml:space="preserve">opublikowanie ogłoszenia o  konkursie:
30 grudnia 2016 (ogłoszenie naboru uzależnione jest od terminowego opracowania map potrzeb zdrowotnych)
planowany termin rozpoczęcia składania wniosków:
31 stycznia 2017
</t>
  </si>
  <si>
    <t>opublikowanie ogłoszenia o  konkursie:
30 wrzesień 2016
planowany termin rozpoczęcia składania wniosków:
15 listopad 2016</t>
  </si>
  <si>
    <t>opublikowanie ogłoszenia o  konkursie:
29 luty 2016
planowany termin rozpoczęcia składania wniosków:
31 marzec 2016</t>
  </si>
  <si>
    <t xml:space="preserve">
opublikowanie ogłoszenia o  konkursie:
29 luty 2016
planowany termin rozpoczęcia składania wniosków:
31 marzec 2016</t>
  </si>
  <si>
    <t>05.2018</t>
  </si>
  <si>
    <r>
      <t xml:space="preserve">• MŚP;
• zgrupowania i partnerstwa MŚP; 
</t>
    </r>
    <r>
      <rPr>
        <b/>
        <u val="single"/>
        <sz val="14"/>
        <rFont val="Arial"/>
        <family val="2"/>
      </rPr>
      <t>z wyłaczeniem mikroprzedsiębiorstw działających do 2 lat</t>
    </r>
    <r>
      <rPr>
        <sz val="14"/>
        <rFont val="Arial"/>
        <family val="2"/>
      </rPr>
      <t xml:space="preserve">
</t>
    </r>
  </si>
  <si>
    <t xml:space="preserve">Załącznik nr 2 do Uchwały nr                                      z dnia </t>
  </si>
  <si>
    <t xml:space="preserve">Załącznik nr 1 do Uchwały nr                                          z dnia </t>
  </si>
  <si>
    <t xml:space="preserve"> Konkurs przeznaczony dla projektów osiągających oszczędność energii na poziomie co najmniej 35%. Dla projektów nie spełniających tego wymogu , wsaprcie bedzie udzielane w postaci instrumentów zwrotnych, a konkurs ogłosozny będzie w terminie późniejszym.</t>
  </si>
  <si>
    <t>04.2017 r.</t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</si>
  <si>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09.2019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</si>
  <si>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12.2017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</si>
  <si>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12.2018 r.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</si>
  <si>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12.2018 r.</t>
    </r>
    <r>
      <rPr>
        <strike/>
        <sz val="14"/>
        <rFont val="Arial"/>
        <family val="2"/>
      </rPr>
      <t xml:space="preserve">
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</si>
  <si>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12.2019 r.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</si>
  <si>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09.2019 r.</t>
    </r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</si>
  <si>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12.2018</t>
    </r>
  </si>
  <si>
    <t>Konkurs przeznaczony dla projektów osiągających oszczędność energii na poziomie co najmniej 35%. Dla projektów nie spełniających tego wymogu , wsaprcie bedzie udzielane w postaci instrumentów zwrotnych, a konkurs ogłosozny będzie w terminie późniejszym.</t>
  </si>
  <si>
    <t xml:space="preserve">
W przypadku przedsiębiorstw energetycznych (definicja zgodnie z ustawą Prawo energetyczne), w schemacie 3.1.A możliwe do realizacji będą wyłącznie inwestycje w OZE dot. wytwarzania energii cieplnej.  Konkurs dla przedsiębiorstw energetycznych realizujących projekty dot. instalacji elektroenergetycznych zostanie określony w terminie późniejszym, a jako możliwa  forma wsparcia określone będą instrumenty zwrotne.
</t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</si>
  <si>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12.2018 r.
</t>
    </r>
    <r>
      <rPr>
        <strike/>
        <sz val="14"/>
        <rFont val="Arial"/>
        <family val="2"/>
      </rPr>
      <t xml:space="preserve">
</t>
    </r>
  </si>
  <si>
    <t xml:space="preserve">
12.2018 r.</t>
  </si>
  <si>
    <r>
      <t>opublikowanie ogłoszenia o  konkursie:
31 maj 2016
planowany termin rozpoczęcia składania wniosków:</t>
    </r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4 lipca 2016</t>
    </r>
  </si>
  <si>
    <r>
      <t>opublikowanie ogłoszenia o  konkursie: 
30 listopad 2016
planowany termin rozpoczęcia składania wniosków:</t>
    </r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9 stycznia 2017</t>
    </r>
  </si>
  <si>
    <t>opublikowanie ogłoszenia o  konkursie:
31 marzec 2016
planowany termin rozpoczęcia składania wniosków:
4 maja 2016</t>
  </si>
  <si>
    <r>
      <t xml:space="preserve">• jednostki samorządu terytorialnego, ich związki i stowarzyszenia;
• jednostki organizacyjne jst;
• jednostki sektora finansów publicznych, inne niż wymienione powyżej;
• wspólnoty i spółdzielnie mieszkaniowe;
• towarzystwa budownictwa społecznego;
• organizacje pozarządowe;
</t>
    </r>
    <r>
      <rPr>
        <strike/>
        <sz val="14"/>
        <rFont val="Arial"/>
        <family val="2"/>
      </rPr>
      <t xml:space="preserve">
</t>
    </r>
  </si>
  <si>
    <t>opublikowanie ogłoszenia o  konkursie:
29 marzec 2016
planowany termin rozpoczęcia składania wniosków:
4 maja 2016</t>
  </si>
  <si>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
12.2018</t>
    </r>
  </si>
  <si>
    <t>opublikowanie ogłoszenia o  konkursie:
31 marzec 2016
planowany termin rozpoczęcia składania wniosków:
9 maja 2016</t>
  </si>
  <si>
    <r>
      <t xml:space="preserve">
</t>
    </r>
    <r>
      <rPr>
        <sz val="14"/>
        <rFont val="Arial"/>
        <family val="2"/>
      </rPr>
      <t xml:space="preserve">
06. 2019</t>
    </r>
    <r>
      <rPr>
        <strike/>
        <sz val="14"/>
        <rFont val="Arial"/>
        <family val="2"/>
      </rPr>
      <t xml:space="preserve">
</t>
    </r>
  </si>
  <si>
    <r>
      <t xml:space="preserve">
</t>
    </r>
    <r>
      <rPr>
        <sz val="14"/>
        <rFont val="Arial"/>
        <family val="2"/>
      </rPr>
      <t>12.2018</t>
    </r>
  </si>
  <si>
    <t>Konkurs będzie ukierunkowany na Obszary Strategicznej Interwencji (OSI). Alokacja w ramach konkursu zostanie podzielona na 5 OSI.
ZOI - 3 908 923
LGOI - 4 238 304
OIDB - 3 459 613
OIRW - 3 135 963
ZKD -4 170 312</t>
  </si>
  <si>
    <t xml:space="preserve">opublikowanie ogłoszenia o  konkursie:
30 wrzesień 2015
planowany termin rozpoczęcia składania wniosków:
30 listopad 2015
</t>
  </si>
  <si>
    <t>opublikowanie ogłoszenia o  konkursie:
30 wrzesień 2015
planowany termin rozpoczęcia składania wniosków:
30 listopada 2015</t>
  </si>
  <si>
    <t>opublikowanie ogłoszenia o  konkursie:
30 październik 2015
planowany termin rozpoczęcia składania wniosków:
30 listopad 2015</t>
  </si>
  <si>
    <t>opublikowanie ogłoszenia o  konkursie:
30 grudzień 2015
planowany termin rozpoczęcia składania wniosków:
1 luty 2016</t>
  </si>
  <si>
    <t>opublikowanie ogłoszenia o  konkursie:
30 październik 2015
planowany termin rozpoczęcia składania wniosków:
7 stycznia 2016</t>
  </si>
  <si>
    <t>opublikowanie ogłoszenia o  konkursie:
28 grudzień 2015
planowany termin rozpoczęcia składania wniosków:
29 luty 2016</t>
  </si>
  <si>
    <t>opublikowanie ogłoszenia o  konkursie:
30 listopad 2015
planowany termin rozpoczęcia składania wniosków:
7 stycznia 2016</t>
  </si>
  <si>
    <t>opublikowanie ogłoszenia o  konkursie:
30 listopad 2015
planowany termin rozpoczęcia składania wniosków:
7 stycznia 2016</t>
  </si>
  <si>
    <t>opublikowanie ogłoszenia o  konkursie: 
30 listopada 2015
planowany termin rozpoczęcia składania wniosków:
7 stycznia 2016</t>
  </si>
  <si>
    <t xml:space="preserve">
opublikowanie ogłoszenia o  konkursie:
30 grudzień 2015
planowany termin rozpoczęcia składania wniosków:
1 lutego 2016</t>
  </si>
  <si>
    <t>04.2019 r.</t>
  </si>
  <si>
    <t xml:space="preserve">opublikowanie ogłoszenia o  konkursie:
30 września 2015 
planowany termin naboru:
2 listopada 2015 </t>
  </si>
  <si>
    <t>01.2019 r.</t>
  </si>
  <si>
    <t>opublikowanie ogłoszenia o  konkursie:
29 lipca 2016 
planowane rozpoczęcie naboru:
9 wrzesień 2016</t>
  </si>
  <si>
    <t>opublikowanie ogłoszenia o konkursie:
31 sierpnia 2016
planowane rozpoczęcie naboru:
7 październik  2016</t>
  </si>
  <si>
    <t>opublikowanie ogłoszenia o konkursie:
29 kwietnia 2016 
planowane rozpoczęcie naboru:
3 czerwca 2016</t>
  </si>
  <si>
    <t>opublikowanie ogłoszenia o konkursie: 29 stycznia 2016 
planowane rozpoczęcie naboru:
4 marzec 2016</t>
  </si>
  <si>
    <t xml:space="preserve">opublikowanie ogłoszenia o  konkursie:
4 styczeń 2016
planowane rozpoczęcie naboru:
3 luty 2016
</t>
  </si>
  <si>
    <t>opublikowanie ogłoszenia o  konkursie:
28 listopad 2016
planowane rozpoczęcie naboru:
28 grudzień 2016</t>
  </si>
  <si>
    <t>opublikowanie ogłoszenia o  konkursie: 
30 listopad 2016
planowany termin rozpoczęcia składania wniosków:
2 stycznia 2017</t>
  </si>
  <si>
    <t>opublikowanie ogłoszenia o  konkursie:
31 październik 2016
planowany termin rozpoczęcia składania wniosków:
5 grudnia 2016</t>
  </si>
  <si>
    <r>
      <t>opublikowanie ogłoszenia o  konkursie:
30 wrzesień 2016
planowany termin rozpoczęcia składania wniosków:</t>
    </r>
    <r>
      <rPr>
        <strike/>
        <sz val="14"/>
        <rFont val="Arial"/>
        <family val="2"/>
      </rPr>
      <t xml:space="preserve">
</t>
    </r>
    <r>
      <rPr>
        <sz val="14"/>
        <rFont val="Arial"/>
        <family val="2"/>
      </rPr>
      <t>5 listopada 2016</t>
    </r>
  </si>
  <si>
    <t>opublikowanie ogłoszenia o  konkursie:
30 wrzesień 2016
planowany termin rozpoczęcia składania wniosków:
5 listopada 2016</t>
  </si>
  <si>
    <t xml:space="preserve">opublikowanie ogłoszenia o  konkursie:
30 września 2015 
planowany termin rozpoczęcia składania wniosków:
13 listopada 2015 </t>
  </si>
  <si>
    <t>opublikowanie ogłoszenia o  konkursie:
1 grudnia 2015 
planowany termin rozpoczęcia składania wniosków:
15 luty 2016</t>
  </si>
  <si>
    <t>opublikowanie ogłoszenia o  konkursie:
29 grudnia 2015 
planowany termin rozpoczęcia składania wniosków:
28 stycznia 2016</t>
  </si>
  <si>
    <t>opublikowanie ogłoszenia o  konkursie:
30 czerwca 2016 
planowane rozpoczęcie naboru:
12 sierpnia 2016</t>
  </si>
  <si>
    <t>opublikowanie ogłoszenia o  konkursie:
29 lipca 2016 
planowane rozpoczęcie naboru:
16 września 2016</t>
  </si>
  <si>
    <t>opublikowanie ogłoszenia o  konkursie:
31 października 2016
planowane rozpoczęcie naboru:
2 grudnia 2016</t>
  </si>
  <si>
    <t>11.2018</t>
  </si>
  <si>
    <t xml:space="preserve">Konkurs będzie skierowany dla projektów o znaczeniu/zasięgu wykraczającym poza obszar ZIT lub poza obszar OSI .
W przypadku beneficjentów: Spółdzielnie mieszkaniowe, wspólnoty mieszkaniowe i Towarzystwa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
</t>
  </si>
  <si>
    <t>Konkurs będzie ukierunkowany na Obszary Strategicznej Interwencji (OSI). Alokacja w ramach konkursu zostanie podzielona na 5 OSI.
ZOI 2 751 233
LGOI 4 563 860
OIDB 2 312 520
OIRW 2 307 180
ZKD 3 453 429                                                                                              W przypadku beneficjentów: Spółdzielnie mieszkaniowe, wspólnoty mieszkaniowe i Towarzystwa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</t>
  </si>
  <si>
    <t>Spóldzielnie mieszkaniowe i wspólnoty mieszkaniowe - wsparcie w PO IS.                                                                               W przypadkuTowarzystw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</t>
  </si>
  <si>
    <t>W przypadku beneficjentów: Spółdzielnie mieszkaniowe, wspólnoty mieszkaniowe i Towarzystwa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</t>
  </si>
  <si>
    <t>Alokacja w ramach konkursu zostanie podzielona na 5 OSI.
ZOI 761 820
LGOI 1 263 739
OIDB 640 340
OIRW 638 861
ZKD 956 259                                                                                          W przypadku beneficjentów: Spółdzielnie mieszkaniowe, wspólnoty mieszkaniowe i Towarzystwa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</t>
  </si>
  <si>
    <t>Konkurs będzie ukierunkowany na Obszary Strategicznej Interwencji (OSI). Alokacja w ramach konkursu zostanie podzielona na 5 OSI.
ZOI 1 471 867
LGOI 2 441 595
OIDB 1 237 163
OIRW 1 234 306
ZKD 1 847 531
W przypadku beneficjentów: Spółdzielnie mieszkaniowe, wspólnoty mieszkaniowe i Towarzystwa Budownictwa Społecznego - trwają jeszcze uzgodnienia z UOKiK odnośnie występowania pomocy publicznej i możliwości udzielania wsparcia w postaci dotacji. Jednocześnie dla tych beneficjentów  dostępne będzie wsparcie  w formie instrumentów zwrotnych, w konkursach ogłoszonych w późniejszych terminach.</t>
  </si>
  <si>
    <t xml:space="preserve">opublikowanie ogłoszenia o  konkursie: 
31 październik 2016
planowany termin rozpoczęcia składania wniosków:
30 listopad 2016
</t>
  </si>
  <si>
    <t>opublikowanie ogłoszenia o  konkursie:
27 listopada 2015
planowany termin rozpoczęcia składania wniosków:
11 stycznia 2016</t>
  </si>
  <si>
    <t>opublikowanie ogłoszenia o  konkursie: 
30  listopad 2015
planowany termin rozpoczęcia składania wniosków:
7 stycznia 2016</t>
  </si>
  <si>
    <t>IZ RPO WD
 ZIT AW</t>
  </si>
  <si>
    <t>IZ RPO WD 
ZIT AW</t>
  </si>
  <si>
    <t>opublikowanie ogłoszenia o  konkursie:
30 wrzesień 2015
planowane rozpoczęcie naboru:
30 listopad 2015</t>
  </si>
  <si>
    <t>Harmonogram naborów wniosków o dofinansowanie w trybie konkursowym dla Regionalnego Programu Operacyjnego Województwa Dolnośląskiego 2014-2020  
na 2015 rok
(                                      )*</t>
  </si>
  <si>
    <t>opublikowanie ogłoszenia o  konkursie:
30 wrzesień 2015
planowany termin rozpoczęcia składania wniosków:
30 październik 2015</t>
  </si>
  <si>
    <t>opublikowanie ogłoszenia o  konkursie:
30 wrzesień 2015
planowany termin rozpoczęcia składania wniosków:
30 listopad 2015</t>
  </si>
  <si>
    <t>Harmonogram naborów wniosków o dofinansowanie w trybie konkursowym dla Regionalnego Programu Operacyjnego Województwa Dolnośląskiego 2014-2020  
na 2016 rok
 (                                                  )*</t>
  </si>
  <si>
    <t>opublikowanie ogłoszenia o  konkursie:
27 października 2015
planowany termin rozpoczęcia składania wniosków:
15 styczeń 2016</t>
  </si>
  <si>
    <t>opublikowanie ogłoszenia o  konkursie:
30 września 2015 
planowany termin naboru:
28 grudnia 2015</t>
  </si>
  <si>
    <r>
      <rPr>
        <b/>
        <sz val="12"/>
        <rFont val="Arial"/>
        <family val="2"/>
      </rPr>
      <t>Planowany termin naboru</t>
    </r>
    <r>
      <rPr>
        <b/>
        <strike/>
        <sz val="12"/>
        <rFont val="Arial"/>
        <family val="2"/>
      </rPr>
      <t xml:space="preserve"> 
</t>
    </r>
  </si>
  <si>
    <r>
      <rPr>
        <b/>
        <sz val="12"/>
        <rFont val="Arial"/>
        <family val="2"/>
      </rPr>
      <t>Wsparcie rozwoju infrastruktury badawczo-rozwojowej w publicznych jednostkach naukowych oraz w uczelniach / szkołach wyższych - projekty dotyczące:</t>
    </r>
    <r>
      <rPr>
        <sz val="12"/>
        <rFont val="Arial"/>
        <family val="2"/>
      </rPr>
      <t xml:space="preserve">
– zakupu środków trwałych (w tym aparatury naukowo-badawczej i wyposażenia specjalistycznych laboratoriów badawczych) niezbędnych do prowadzenia działalności badawczo-rozwojowej na rzecz przedsiębiorstw;
– zakupu wartości niematerialnych i prawnych niezbędnych do prowadzenia działalności badawczo-rozwojowej na rzecz przedsiębiorstw.
Elementem wsparcia mogą być także inwestycje budowlane w zakresie budowy, przebudowy bądź rozbudowy infrastruktury B+R.
</t>
    </r>
  </si>
  <si>
    <r>
      <t xml:space="preserve">1.4 B Zwiększenie międzynarodowej ekspansji MSP poprzez  wdrożenie nowych modeli biznesowych:
</t>
    </r>
    <r>
      <rPr>
        <sz val="12"/>
        <rFont val="Arial"/>
        <family val="2"/>
      </rPr>
      <t>a) projekty wdrażające długoterminowe (kompleksowe) strategie biznesowe,
b) projekty wdrażające nowoczesne metody zarządzania, prowadzące do zmian organizacyjno-procesowych przedsiębiorstw</t>
    </r>
  </si>
  <si>
    <t>EFRR</t>
  </si>
  <si>
    <t>EFS</t>
  </si>
  <si>
    <t>ogółem</t>
  </si>
  <si>
    <t>Orientacyjna kwota przeznaczona na dofinansowanie projektów w ramach konkursów 
EFRR/EFS 
w euro</t>
  </si>
  <si>
    <r>
      <t xml:space="preserve">Orientacyjna kwota przeznaczona na dofinansowanie projektów w ramach konkursów 
EFRR/EFS
</t>
    </r>
    <r>
      <rPr>
        <b/>
        <i/>
        <sz val="12"/>
        <rFont val="Arial"/>
        <family val="2"/>
      </rPr>
      <t>w</t>
    </r>
    <r>
      <rPr>
        <b/>
        <sz val="12"/>
        <rFont val="Arial"/>
        <family val="2"/>
      </rPr>
      <t xml:space="preserve"> zł
</t>
    </r>
  </si>
  <si>
    <t>Orientacyjna kwota przeznaczona na dofinansowanie projektów w ramach konkursów 
EFRR/EFS
w euro</t>
  </si>
  <si>
    <t xml:space="preserve">pozostało do ogłoszenia </t>
  </si>
  <si>
    <t xml:space="preserve">ogółem </t>
  </si>
  <si>
    <t>ogłoszono
w zł</t>
  </si>
  <si>
    <r>
      <t xml:space="preserve">• jednostki samorządu terytorialnego, ich związki i stowarzyszenia;
• jednostki organizacyjne jst;
• jednostki sektora finansów publicznych, inne niż wymienione powyżej;
• przedsiębiorstwa energetyczne; 
• organizacje pozarządowe;
</t>
    </r>
    <r>
      <rPr>
        <sz val="12"/>
        <rFont val="Arial"/>
        <family val="2"/>
      </rPr>
      <t>• spółdzielnie mieszkaniowe i wspólnoty mieszkaniowe;
• towarzystwa budownictwa społecznego;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
• podmioty lecznicze oraz ich konsorcja;
• przedsiębiorstwa.</t>
    </r>
    <r>
      <rPr>
        <sz val="14"/>
        <rFont val="Arial"/>
        <family val="2"/>
      </rPr>
      <t xml:space="preserve">
</t>
    </r>
  </si>
  <si>
    <r>
      <t>12.2018 r.</t>
    </r>
    <r>
      <rPr>
        <strike/>
        <sz val="14"/>
        <rFont val="Arial"/>
        <family val="2"/>
      </rPr>
      <t xml:space="preserve">
</t>
    </r>
  </si>
  <si>
    <r>
      <t xml:space="preserve">1.3.A. Przygotowanie terenów inwestycyjnych, np.:
</t>
    </r>
    <r>
      <rPr>
        <sz val="12"/>
        <rFont val="Arial"/>
        <family val="2"/>
      </rPr>
      <t>- uporządkowanie i przygotowanie terenów (np. prace studyjno-koncepcyjne; badania geotechniczne, archeologiczne; rozbiórka; usuwanie zarośli, krzewów, drzew; wywóz odpadów; niwelacja terenu; wymiana ziemi);
- kompleksowe lub częściowe uzbrojenie terenu (np. kompleksowe wyposażenie w sieci: elektroenergetyczną, gazową, wodociągową, kanalizacyjną, ciepłowniczą i telekomunikacyjną);  
- budowa nowych lub adaptacja (przebudowa, rozbudowa) istniejących budynków, np. hal produkcyjnych (wyłącznie jako element uzupełniający projektu);
- zakup gruntu w celu stworzenia i uzbrojenia terenów pod inwestycje (wyłącznie jako uzupełniający element projektu);
- budowa, modernizacja wewnętrznej infrastruktury komunikacyjnej  (wyłącznie jako uzupełniający element projektu);
- działania informacyjno-promocyjne, dotyczące rozpowszechniania informacji o możliwościach inwestycyjnych na terenie województwa (wyłącznie jako uzupełniający element projektu i w zakresie związanym z jego realizacją).</t>
    </r>
    <r>
      <rPr>
        <b/>
        <sz val="12"/>
        <rFont val="Arial"/>
        <family val="2"/>
      </rPr>
      <t xml:space="preserve">
1.3.B. Wsparcie infrastruktury przeznaczonej dla przedsiębiorców:
</t>
    </r>
    <r>
      <rPr>
        <sz val="12"/>
        <rFont val="Arial"/>
        <family val="2"/>
      </rPr>
      <t>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  </r>
  </si>
  <si>
    <r>
      <rPr>
        <b/>
        <sz val="12"/>
        <rFont val="Arial"/>
        <family val="2"/>
      </rPr>
      <t>1.3.C.2. Doradztwo dla MŚP  - projekty grantowe IOB:</t>
    </r>
    <r>
      <rPr>
        <sz val="12"/>
        <rFont val="Arial"/>
        <family val="2"/>
      </rPr>
      <t xml:space="preserve">
- usługi w zakresie szeroko rozumianego wsparcia doradczego, zgodnie ze zdiagnozowanymi potrzebami przedsiębiorstwa;
- usługi w zakresie pozyskiwania zewnętrznych źródeł finansowania działalności przedsiębiorstw (również w początkowej fazie rozwoju).</t>
    </r>
  </si>
  <si>
    <t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 
• LGD; 
• spółki prawa handlowego, w których udział większościowy – ponad 50% akcji, udziałów, itp. – posiadają jednostki sektora finansów publicznych;
• szkoły wyższe, ich związki i porozumienia;
• jednostki naukowe;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</si>
  <si>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 spółki prawa handlowego w których udział większościowy – ponad 50% akcji, udziałów, itp. – posiadają jednostki sektora finansów publicznych;
• szkoły wyższe, ich związki i porozumienia;
• jednostki naukowe;
</t>
  </si>
  <si>
    <t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pozarządowe,
• LGD; 
• spółki prawa handlowego  w których udział większościowy – ponad 50% akcji, udziałów, itp. – posiadają jednostki sektora finansów publicznych;
• szkoły wyższe, ich związki i porozumienia;
• jednostki naukowe;</t>
  </si>
  <si>
    <t xml:space="preserve">• jednostki samorządu terytorialnego, ich związki i stowarzyszenia;
• jednostki organizacyjne jst;
• domy pomocy społecznej;
• podmioty prowadzące rodzinne domy pomocy;
• ośrodki wsparcia;
• placówki wsparcia dziennego;
• organizacje pozarządowe;
• kościoły, związki wyznaniowe oraz osoby prawne kościołów i związków wyznaniowych;
• podmioty zajmujące się całodobową/ dzienną opieką osób starszych/ przewlekle chorych/ niepełno-sprawnych;
• podmioty zajmujące się opieką nad dziećmi do 3 roku życia
</t>
  </si>
  <si>
    <t xml:space="preserve">• jednostki samorządu terytorialnego, ich związki i stowarzyszenia;
• jednostki organizacyjne jst;
• domy pomocy społecznej;
• podmioty prowadzące rodzinne domy pomocy;
• ośrodki wsparcia;
• placówki wsparcia dziennego;
• organizacje pozarządowe;
• kościoły, związki wyznaniowe oraz osoby prawne kościołów i związków wyznaniowych;
• podmioty zajmujące się całodobową/ dzienną opieką osób starszych/ przewlekle chorych/ niepełno-sprawnych;
• podmioty zajmujące się opieką nad dziećmi do 3 roku życia
</t>
  </si>
  <si>
    <t xml:space="preserve">6.1 D  Remont, przebudowę i wyposażenie infrastruktury zdegradowanych budynków w celu ich adaptacji na mieszkania chronione, wpomagane i treningowe skierowane w szczególności dla osób opuszczających pieczę zastępczą, zakłady poprawcze lub młodzieżowe ośrodki wychowawcze. Interwencja może wykraczać poza części wspólne budynków. Wsparcie ma być powiązane z procesem aktywizacji społeczno-zawodowej mające na celu usamodzielnienie ekonomiczne osób zagrożonych wykluczeniem społecznym.
6.1 E Remont, przebudowa i wyposażenie infrastruktury zdegradowanych budynków w celu ich adaptacji na mieszkania socjalne. Interwencja może wykraczać poza części wspólne budynków. Wsparcie ma być powiązane z procesem aktywizacji społeczno-zawodowej mające na celu usamodzielnienie ekonomiczne osób zagrożonych wykluczeniem społecznym.
</t>
  </si>
  <si>
    <r>
      <rPr>
        <b/>
        <sz val="14"/>
        <rFont val="Arial"/>
        <family val="2"/>
      </rPr>
      <t>Planowany termin naboru</t>
    </r>
    <r>
      <rPr>
        <b/>
        <strike/>
        <sz val="14"/>
        <rFont val="Arial"/>
        <family val="2"/>
      </rPr>
      <t xml:space="preserve"> 
</t>
    </r>
  </si>
  <si>
    <r>
      <t xml:space="preserve">
</t>
    </r>
    <r>
      <rPr>
        <sz val="18"/>
        <rFont val="Arial"/>
        <family val="2"/>
      </rPr>
      <t>12.2017</t>
    </r>
  </si>
  <si>
    <r>
      <rPr>
        <strike/>
        <sz val="18"/>
        <rFont val="Arial"/>
        <family val="2"/>
      </rPr>
      <t xml:space="preserve">
</t>
    </r>
    <r>
      <rPr>
        <sz val="18"/>
        <rFont val="Arial"/>
        <family val="2"/>
      </rPr>
      <t>12.2017</t>
    </r>
  </si>
  <si>
    <r>
      <t xml:space="preserve">2.1 A Tworzenie lub rozwój (poprawa e-dojrzałości) e-usług publicznych (A2B, A2C) m.in.:
</t>
    </r>
    <r>
      <rPr>
        <sz val="12"/>
        <rFont val="Arial"/>
        <family val="2"/>
      </rPr>
      <t xml:space="preserve">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e-zdrowia;
e) zakładające rozwój elektronicznych usług publicznych w zakresie e-administracji.
</t>
    </r>
    <r>
      <rPr>
        <b/>
        <sz val="12"/>
        <rFont val="Arial"/>
        <family val="2"/>
      </rPr>
      <t>2.1 B Tworzenie lub rozwój elektronicznych usług wewnątrzadministracyjnych (A2A), niezbędnych dla funkcjonowania e-usług publicznych. Elementem przedsięwzięcia może być tworzenie lub rozwój e-usług publicznych (A2B, A2C):</t>
    </r>
    <r>
      <rPr>
        <sz val="12"/>
        <rFont val="Arial"/>
        <family val="2"/>
      </rPr>
      <t xml:space="preserve">
a) urzędów administracji samorządowej </t>
    </r>
    <r>
      <rPr>
        <b/>
        <sz val="12"/>
        <rFont val="Arial"/>
        <family val="2"/>
      </rPr>
      <t xml:space="preserve">
2.1 C  Przedsięwzięcia dotyczące tworzenia i wykorzystania otwartych zasobów publicznych: 
</t>
    </r>
    <r>
      <rPr>
        <sz val="12"/>
        <rFont val="Arial"/>
        <family val="2"/>
      </rPr>
      <t xml:space="preserve">a) Projekty z zakresu digitalizacji zasobów 
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
</t>
    </r>
  </si>
  <si>
    <r>
      <t xml:space="preserve">2.1 B Tworzenie lub rozwój elektronicznych usług wewnątrzadministracyjnych (A2A), niezbędnych dla funkcjonowania e-usług publicznych. Elementem przedsięwzięcia może być tworzenie lub rozwój e-usług publicznych (A2B, A2C):
</t>
    </r>
    <r>
      <rPr>
        <sz val="12"/>
        <rFont val="Arial"/>
        <family val="2"/>
      </rPr>
      <t>b) podmiotów leczniczych działających 
w publicznym systemie opieki zdrowotnej, ukierunkowane na rozwój elektronicznych systemów (przygotowanych do integracji z platformami centralnymi), w tym gromadzenie oraz udostępnianie danych medycznych, tworzenie i rozwijanie zasobów cyfrowych, a także rozwój procesu elektronicznej obsługi pacjenta.</t>
    </r>
    <r>
      <rPr>
        <b/>
        <sz val="12"/>
        <rFont val="Arial"/>
        <family val="2"/>
      </rPr>
      <t xml:space="preserve">
</t>
    </r>
  </si>
  <si>
    <r>
      <t xml:space="preserve">
</t>
    </r>
    <r>
      <rPr>
        <sz val="18"/>
        <rFont val="Arial"/>
        <family val="2"/>
      </rPr>
      <t>06.2018</t>
    </r>
  </si>
  <si>
    <r>
      <t xml:space="preserve">
</t>
    </r>
    <r>
      <rPr>
        <sz val="18"/>
        <rFont val="Arial"/>
        <family val="2"/>
      </rPr>
      <t>12.2017 r.</t>
    </r>
  </si>
  <si>
    <r>
      <rPr>
        <b/>
        <sz val="12"/>
        <rFont val="Arial"/>
        <family val="2"/>
      </rPr>
      <t>Działanie 8.2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Wsparcie osób poszukujących pracy</t>
    </r>
  </si>
  <si>
    <t>01.2018 r.</t>
  </si>
  <si>
    <t xml:space="preserve">• jednostki samorządu terytorialnego, ich związki i stowarzyszenia;
• jednostki organizacyjne jst;
• administracja rządowa;
• kościoły i związki wyznaniowe oraz osoby prawne kościołów i związków wyznaniowych;
• organizacje pozarządowe;
• LGD;
•  spółki prawa handlowego (zgodnie z zapisami SZOOP);
•samorządowe instytucje kultury;
• szkoły i uczelnie artystyczne – inne niż prowadzone i nadzorowane przez MKiDN
</t>
  </si>
  <si>
    <r>
      <t xml:space="preserve">Orientacyjna kwota przeznaczona na dofinansowanie projektów w ramach konkursów 
EFRR/EFS
</t>
    </r>
    <r>
      <rPr>
        <b/>
        <i/>
        <sz val="12"/>
        <rFont val="Arial"/>
        <family val="2"/>
      </rPr>
      <t>w</t>
    </r>
    <r>
      <rPr>
        <b/>
        <sz val="12"/>
        <rFont val="Arial"/>
        <family val="2"/>
      </rPr>
      <t xml:space="preserve"> zł
</t>
    </r>
  </si>
  <si>
    <t>Działanie 9.2 Dostęp do wysokiej jakości usług społecznych</t>
  </si>
  <si>
    <t>opublikowanie ogłoszenia o  konkursie:
7 marca 2016 r. 
planowany termin naboru:
15 kwietnia 2016</t>
  </si>
  <si>
    <t>02.2020 r.</t>
  </si>
  <si>
    <t>Działanie 9.2 Dostęp do wysokiej jakości usług społecznych - nie przewiduje się naboru w 2015 r.</t>
  </si>
  <si>
    <t>Działanie 8.6 - horyzontalne</t>
  </si>
  <si>
    <t>spółki jawne, partnerskie, komandytowe, akcyjne, z ograniczoną odpowiedzialnością; spółki cywilne prowadzące działalność w oparciu o umowę zawartą na podstawie Kodeksu cywilnego,  osoby fizyczne prowadzące działalność gospodarczą,  jednostki samorządu terytorialnego w tym samorządowe jednostki organizacyjne,  spółdzielnie,  uczelnie,  samodzielne publiczne zakłady opieki zdrowotnej,  niepubliczne zakłady opieki zdrowotnej,  fundacje,  stowarzyszenia,  związki zawodowe,  organizacje pracodawców,  samorząd gospodarczy i zawodowy,  wspólnoty mieszkaniowe,  szkoły,  placówki systemu oświaty,  inne jednostki organizacyjne systemu oświaty</t>
  </si>
  <si>
    <t>8.6.A.  Wzrost konkurencyjności dolnośląskich mikro, małych i średnich przedsiębiorstw poprzez: usługi pozwalające na rozwój przedsiębiorstwa i/lub jego pracowników, w tym w szczególności nabycie lub potwierdzenie kwalifikacji, usprawnienie procesów lub obszaru działania przedsiębiorstwa, częściową lub całkowitą zmianę profilu działalności gospodarczej realizowane w ramach Rejestru Usług Rozwojowych</t>
  </si>
  <si>
    <t>08.2019 r.</t>
  </si>
  <si>
    <t xml:space="preserve">opublikowanie ogłoszenia o  konkursie:
30 września 2016
planowane rozpoczęcie naboru:
2 listopada 2016
</t>
  </si>
  <si>
    <t>jednostki samorządu terytorialnego, ich związki i stowarzyszenia;  jednostki organizacyjne jst;  przedsiębiorcy;  osoby prowadzące działalność gospodarczą;  organizacje pozarządowe;  podmioty ekonomii społecznej;  podmioty lecznicze</t>
  </si>
  <si>
    <t xml:space="preserve">8.7.A. Wdrożenie programów profilaktycznych  w tym działania zwiększające zgłaszalność na badania profilaktyczne.
8.7.B.  Opracowanie i wdrożenie programów polityki zdrowotnej ukierunkowanych na eliminowanie zdrowotnych czynników ryzyka w miejscu pracy (w tym działania szkoleniowe).
8.7.C.  Programy zdrowotne z uwzględnieniem rehabilitacji medycznej.
</t>
  </si>
  <si>
    <t xml:space="preserve">Działanie 8.6 Zwiększenie konkurencyjności przedsiębiorstw i przedsiębiorców z sektora MMŚP </t>
  </si>
  <si>
    <t xml:space="preserve">opublikowanie ogłoszenia o  konkursie:
9 maja 2016
planowany termin rozpoczęcia składania wniosków:
9 czerwca 2016
</t>
  </si>
  <si>
    <t>Alokacja przeznaczona na konkurs zostanie podzielona na 5 pul OSI ze względu na obszar realizacji projektu oraz dodatkową pulę na projekty horyzontalne:
horyzontalne - 414 453
ZOI - 538 069
LGOI - 736 866
OIDB - 420 113
OIRW - 324 622
ZKD - 485 509</t>
  </si>
  <si>
    <t>opublikowanie ogłoszenia o  konkursie: 15 lipca 2016
planowany termin rozpoczęcia składania wniosków:
16 sierpnia 2016</t>
  </si>
  <si>
    <t>opublikowanie ogłoszenia o  konkursie: 17 października 2016
planowany termin rozpoczęcia składania wniosków:
18 listopada 2016</t>
  </si>
  <si>
    <t>opublikowanie ogłoszenia o  konkursie:
31 październik 2016
planowany termin rozpoczęcia składania wniosków:
2 grudnia 2016</t>
  </si>
  <si>
    <t>opublikowanie ogłoszenia o  konkursie:
7 października 2016
planowany termin rozpoczęcia składania wniosków:
9 listopada 2016</t>
  </si>
  <si>
    <t>opublikowanie ogłoszenia o  konkursie:
7 marca 2016
planowany termin rozpoczęcia składania wniosków:
7 kwietnia 2016</t>
  </si>
  <si>
    <t xml:space="preserve">Konkurs będzie ukierunkowany na Obszary Strategicznej Interwencji (OSI). Alokacja w ramach konkursu zostanie podzielona na 5 OSI.
ZOI - 771 529
LGOI - 1 248 287
OIDB - 760 103
OIRW - 549 493
ZKD - 957 445
</t>
  </si>
  <si>
    <t>opublikowanie ogłoszenia o  konkursie: 
29 styczeń 2016
planowany termin rozpoczęcia składania wniosków:
31 marzec 2016</t>
  </si>
  <si>
    <t>opublikowanie ogłoszenia o  konkursie: 
1 czerwiec 2016
planowany termin rozpoczęcia składania wniosków:
31 lipca  2016</t>
  </si>
  <si>
    <t>opublikowanie ogłoszenia o  konkursie: 
31 marca 2016
planowany termin rozpoczęcia składania wniosków:
9 maja 2016</t>
  </si>
  <si>
    <t>opublikowanie ogłoszenia o  konkursie:
 30 czerwiec 2016
planowany termin rozpoczęcia składania wniosków: 
1 sierpnia 2016</t>
  </si>
  <si>
    <t>06.2018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</si>
</sst>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_z_ł"/>
    <numFmt numFmtId="166" formatCode="#,##0\ [$€-1]"/>
    <numFmt numFmtId="167" formatCode="_-[$€-2]\ * #,##0.00_-;\-[$€-2]\ * #,##0.00_-;_-[$€-2]\ * &quot;-&quot;??_-;_-@_-"/>
    <numFmt numFmtId="168" formatCode="#,##0.00\ [$€-1]"/>
    <numFmt numFmtId="169" formatCode="#,##0\ [$€-1];[Red]\-#,##0\ [$€-1]"/>
  </numFmts>
  <fonts count="11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zcionka tekstu podstawowego"/>
      <family val="0"/>
    </font>
    <font>
      <sz val="1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6"/>
      <name val="Arial"/>
      <family val="2"/>
    </font>
    <font>
      <sz val="14"/>
      <name val="Czcionka tekstu podstawowego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10"/>
      <name val="Czcionka tekstu podstawowego"/>
      <family val="2"/>
    </font>
    <font>
      <sz val="11"/>
      <color indexed="8"/>
      <name val="Arial"/>
      <family val="2"/>
    </font>
    <font>
      <u val="single"/>
      <sz val="14"/>
      <name val="Arial"/>
      <family val="2"/>
    </font>
    <font>
      <sz val="14"/>
      <name val="Calibri"/>
      <family val="2"/>
    </font>
    <font>
      <strike/>
      <sz val="14"/>
      <name val="Arial"/>
      <family val="2"/>
    </font>
    <font>
      <b/>
      <u val="single"/>
      <sz val="14"/>
      <name val="Arial"/>
      <family val="2"/>
    </font>
    <font>
      <b/>
      <strike/>
      <sz val="12"/>
      <name val="Arial"/>
      <family val="2"/>
    </font>
    <font>
      <b/>
      <i/>
      <sz val="12"/>
      <name val="Arial"/>
      <family val="2"/>
    </font>
    <font>
      <sz val="12"/>
      <name val="Czcionka tekstu podstawowego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2"/>
      <name val="Czcionka tekstu podstawowego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sz val="18"/>
      <color indexed="8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trike/>
      <sz val="14"/>
      <name val="Arial"/>
      <family val="2"/>
    </font>
    <font>
      <b/>
      <sz val="18"/>
      <name val="Arial"/>
      <family val="2"/>
    </font>
    <font>
      <strike/>
      <sz val="1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Czcionka tekstu podstawowego"/>
      <family val="0"/>
    </font>
    <font>
      <b/>
      <sz val="14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theme="1"/>
      <name val="Czcionka tekstu podstawowego"/>
      <family val="0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theme="1"/>
      <name val="Arial"/>
      <family val="2"/>
    </font>
    <font>
      <sz val="11"/>
      <color rgb="FFFF0000"/>
      <name val="Czcionka tekstu podstawowego"/>
      <family val="2"/>
    </font>
    <font>
      <sz val="11"/>
      <color theme="1"/>
      <name val="Arial"/>
      <family val="2"/>
    </font>
    <font>
      <sz val="16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 tint="-0.24997000396251678"/>
      <name val="Arial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72" fillId="0" borderId="10" xfId="0" applyNumberFormat="1" applyFont="1" applyBorder="1" applyAlignment="1">
      <alignment wrapText="1"/>
    </xf>
    <xf numFmtId="4" fontId="89" fillId="0" borderId="10" xfId="0" applyNumberFormat="1" applyFont="1" applyBorder="1" applyAlignment="1">
      <alignment wrapText="1"/>
    </xf>
    <xf numFmtId="4" fontId="90" fillId="0" borderId="10" xfId="0" applyNumberFormat="1" applyFont="1" applyBorder="1" applyAlignment="1">
      <alignment/>
    </xf>
    <xf numFmtId="0" fontId="89" fillId="0" borderId="10" xfId="0" applyNumberFormat="1" applyFont="1" applyBorder="1" applyAlignment="1">
      <alignment wrapText="1"/>
    </xf>
    <xf numFmtId="0" fontId="91" fillId="0" borderId="10" xfId="0" applyFont="1" applyBorder="1" applyAlignment="1">
      <alignment wrapText="1"/>
    </xf>
    <xf numFmtId="4" fontId="92" fillId="0" borderId="10" xfId="0" applyNumberFormat="1" applyFont="1" applyBorder="1" applyAlignment="1">
      <alignment wrapText="1"/>
    </xf>
    <xf numFmtId="4" fontId="9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 horizontal="right"/>
    </xf>
    <xf numFmtId="43" fontId="2" fillId="8" borderId="10" xfId="42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43" fontId="5" fillId="8" borderId="0" xfId="42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95" fillId="0" borderId="0" xfId="0" applyFont="1" applyAlignment="1">
      <alignment/>
    </xf>
    <xf numFmtId="0" fontId="9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43" fontId="0" fillId="0" borderId="0" xfId="42" applyFont="1" applyAlignment="1">
      <alignment/>
    </xf>
    <xf numFmtId="43" fontId="5" fillId="0" borderId="0" xfId="42" applyFont="1" applyAlignment="1">
      <alignment horizontal="left" vertical="center" wrapText="1"/>
    </xf>
    <xf numFmtId="43" fontId="0" fillId="0" borderId="0" xfId="42" applyFont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66" fontId="18" fillId="0" borderId="0" xfId="65" applyNumberFormat="1" applyFont="1" applyAlignment="1">
      <alignment horizontal="center" vertical="center" wrapText="1"/>
    </xf>
    <xf numFmtId="166" fontId="95" fillId="0" borderId="0" xfId="65" applyNumberFormat="1" applyFont="1" applyAlignment="1">
      <alignment horizontal="center" vertical="center"/>
    </xf>
    <xf numFmtId="167" fontId="0" fillId="0" borderId="0" xfId="42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wrapText="1"/>
    </xf>
    <xf numFmtId="166" fontId="18" fillId="0" borderId="10" xfId="65" applyNumberFormat="1" applyFont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18" fillId="0" borderId="10" xfId="56" applyFont="1" applyFill="1" applyBorder="1" applyAlignment="1">
      <alignment horizontal="center" vertical="center" wrapText="1"/>
      <protection/>
    </xf>
    <xf numFmtId="166" fontId="0" fillId="0" borderId="0" xfId="42" applyNumberFormat="1" applyFont="1" applyAlignment="1">
      <alignment/>
    </xf>
    <xf numFmtId="0" fontId="98" fillId="0" borderId="0" xfId="0" applyFont="1" applyAlignment="1">
      <alignment/>
    </xf>
    <xf numFmtId="49" fontId="18" fillId="0" borderId="10" xfId="56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66" fontId="31" fillId="0" borderId="10" xfId="65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66" fontId="18" fillId="0" borderId="10" xfId="65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 wrapText="1"/>
    </xf>
    <xf numFmtId="166" fontId="31" fillId="0" borderId="10" xfId="65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166" fontId="18" fillId="34" borderId="10" xfId="65" applyNumberFormat="1" applyFont="1" applyFill="1" applyBorder="1" applyAlignment="1">
      <alignment horizontal="center" vertical="center" wrapText="1"/>
    </xf>
    <xf numFmtId="166" fontId="18" fillId="0" borderId="10" xfId="65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19" fillId="33" borderId="10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65" applyNumberFormat="1" applyFont="1" applyFill="1" applyBorder="1" applyAlignment="1">
      <alignment horizontal="center" vertical="center" wrapText="1"/>
    </xf>
    <xf numFmtId="166" fontId="7" fillId="33" borderId="10" xfId="65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43" fontId="99" fillId="0" borderId="0" xfId="42" applyFont="1" applyBorder="1" applyAlignment="1">
      <alignment/>
    </xf>
    <xf numFmtId="0" fontId="99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43" fontId="37" fillId="0" borderId="10" xfId="42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56" applyFont="1" applyFill="1" applyBorder="1" applyAlignment="1">
      <alignment horizontal="center" vertical="center" wrapText="1"/>
      <protection/>
    </xf>
    <xf numFmtId="0" fontId="9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0" fillId="0" borderId="0" xfId="0" applyAlignment="1">
      <alignment/>
    </xf>
    <xf numFmtId="43" fontId="0" fillId="0" borderId="0" xfId="42" applyFont="1" applyAlignment="1">
      <alignment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/>
    </xf>
    <xf numFmtId="166" fontId="95" fillId="0" borderId="10" xfId="65" applyNumberFormat="1" applyFont="1" applyBorder="1" applyAlignment="1">
      <alignment horizontal="center" vertical="center"/>
    </xf>
    <xf numFmtId="0" fontId="94" fillId="0" borderId="10" xfId="0" applyFont="1" applyBorder="1" applyAlignment="1">
      <alignment/>
    </xf>
    <xf numFmtId="0" fontId="99" fillId="0" borderId="10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3" fontId="23" fillId="0" borderId="0" xfId="65" applyNumberFormat="1" applyFont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65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3" fontId="23" fillId="0" borderId="10" xfId="65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34" borderId="10" xfId="65" applyNumberFormat="1" applyFont="1" applyFill="1" applyBorder="1" applyAlignment="1">
      <alignment horizontal="center" vertical="center"/>
    </xf>
    <xf numFmtId="0" fontId="20" fillId="33" borderId="10" xfId="56" applyFont="1" applyFill="1" applyBorder="1" applyAlignment="1">
      <alignment horizontal="center" vertical="center" wrapText="1"/>
      <protection/>
    </xf>
    <xf numFmtId="3" fontId="102" fillId="0" borderId="0" xfId="0" applyNumberFormat="1" applyFont="1" applyAlignment="1">
      <alignment horizontal="center" vertical="center"/>
    </xf>
    <xf numFmtId="3" fontId="102" fillId="0" borderId="0" xfId="65" applyNumberFormat="1" applyFont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0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/>
    </xf>
    <xf numFmtId="43" fontId="6" fillId="0" borderId="10" xfId="42" applyFont="1" applyBorder="1" applyAlignment="1">
      <alignment/>
    </xf>
    <xf numFmtId="0" fontId="40" fillId="0" borderId="0" xfId="0" applyFont="1" applyAlignment="1">
      <alignment horizontal="left" vertical="center" wrapText="1"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166" fontId="103" fillId="0" borderId="0" xfId="0" applyNumberFormat="1" applyFont="1" applyAlignment="1">
      <alignment/>
    </xf>
    <xf numFmtId="0" fontId="103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103" fillId="0" borderId="0" xfId="0" applyNumberFormat="1" applyFont="1" applyAlignment="1">
      <alignment vertical="center"/>
    </xf>
    <xf numFmtId="2" fontId="103" fillId="0" borderId="0" xfId="0" applyNumberFormat="1" applyFont="1" applyAlignment="1">
      <alignment/>
    </xf>
    <xf numFmtId="0" fontId="103" fillId="0" borderId="0" xfId="0" applyNumberFormat="1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wrapText="1"/>
    </xf>
    <xf numFmtId="3" fontId="104" fillId="0" borderId="0" xfId="0" applyNumberFormat="1" applyFont="1" applyAlignment="1">
      <alignment horizontal="right"/>
    </xf>
    <xf numFmtId="3" fontId="104" fillId="0" borderId="0" xfId="0" applyNumberFormat="1" applyFont="1" applyAlignment="1">
      <alignment horizontal="right" vertical="center"/>
    </xf>
    <xf numFmtId="166" fontId="104" fillId="0" borderId="0" xfId="0" applyNumberFormat="1" applyFont="1" applyAlignment="1">
      <alignment horizontal="right" vertical="center"/>
    </xf>
    <xf numFmtId="49" fontId="105" fillId="0" borderId="0" xfId="0" applyNumberFormat="1" applyFont="1" applyAlignment="1">
      <alignment horizontal="center"/>
    </xf>
    <xf numFmtId="0" fontId="104" fillId="0" borderId="10" xfId="0" applyFont="1" applyBorder="1" applyAlignment="1">
      <alignment horizontal="right" vertical="center"/>
    </xf>
    <xf numFmtId="0" fontId="104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right" vertical="center" wrapText="1"/>
    </xf>
    <xf numFmtId="3" fontId="106" fillId="0" borderId="10" xfId="0" applyNumberFormat="1" applyFont="1" applyBorder="1" applyAlignment="1">
      <alignment horizontal="right" vertical="center"/>
    </xf>
    <xf numFmtId="0" fontId="107" fillId="0" borderId="10" xfId="0" applyNumberFormat="1" applyFont="1" applyBorder="1" applyAlignment="1">
      <alignment horizontal="center" wrapText="1"/>
    </xf>
    <xf numFmtId="0" fontId="103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3" fontId="48" fillId="0" borderId="0" xfId="0" applyNumberFormat="1" applyFont="1" applyAlignment="1">
      <alignment horizontal="right" vertical="center" wrapText="1"/>
    </xf>
    <xf numFmtId="166" fontId="48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 vertical="center" wrapText="1"/>
    </xf>
    <xf numFmtId="0" fontId="37" fillId="0" borderId="1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3" fontId="48" fillId="36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66" fontId="51" fillId="0" borderId="10" xfId="0" applyNumberFormat="1" applyFont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3" fontId="48" fillId="0" borderId="10" xfId="64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48" fillId="0" borderId="10" xfId="65" applyNumberFormat="1" applyFont="1" applyFill="1" applyBorder="1" applyAlignment="1">
      <alignment horizontal="center" vertical="center" wrapText="1"/>
    </xf>
    <xf numFmtId="166" fontId="51" fillId="0" borderId="10" xfId="64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166" fontId="48" fillId="0" borderId="10" xfId="64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8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48" fillId="0" borderId="10" xfId="0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 wrapText="1"/>
    </xf>
    <xf numFmtId="2" fontId="37" fillId="0" borderId="0" xfId="0" applyNumberFormat="1" applyFont="1" applyAlignment="1">
      <alignment/>
    </xf>
    <xf numFmtId="43" fontId="48" fillId="0" borderId="10" xfId="42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7" fillId="33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3" fontId="109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right"/>
    </xf>
    <xf numFmtId="3" fontId="99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169" fontId="2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3" fontId="23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18" fillId="0" borderId="10" xfId="56" applyNumberFormat="1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3" fontId="23" fillId="0" borderId="10" xfId="65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3" fontId="23" fillId="34" borderId="10" xfId="65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110" fillId="0" borderId="0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9" fontId="2" fillId="34" borderId="15" xfId="0" applyNumberFormat="1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9" fontId="2" fillId="34" borderId="15" xfId="0" applyNumberFormat="1" applyFont="1" applyFill="1" applyBorder="1" applyAlignment="1">
      <alignment horizontal="left" vertical="center" wrapText="1"/>
    </xf>
    <xf numFmtId="9" fontId="2" fillId="34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left" vertical="center" wrapText="1"/>
    </xf>
    <xf numFmtId="43" fontId="2" fillId="8" borderId="10" xfId="42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103" fillId="0" borderId="0" xfId="0" applyFont="1" applyAlignment="1">
      <alignment/>
    </xf>
    <xf numFmtId="0" fontId="3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166" fontId="48" fillId="34" borderId="15" xfId="0" applyNumberFormat="1" applyFont="1" applyFill="1" applyBorder="1" applyAlignment="1">
      <alignment horizontal="center" vertical="center" wrapText="1"/>
    </xf>
    <xf numFmtId="166" fontId="48" fillId="34" borderId="12" xfId="0" applyNumberFormat="1" applyFont="1" applyFill="1" applyBorder="1" applyAlignment="1">
      <alignment horizontal="center" vertical="center"/>
    </xf>
    <xf numFmtId="166" fontId="48" fillId="0" borderId="15" xfId="0" applyNumberFormat="1" applyFont="1" applyFill="1" applyBorder="1" applyAlignment="1">
      <alignment horizontal="center" vertical="center" wrapText="1"/>
    </xf>
    <xf numFmtId="166" fontId="48" fillId="0" borderId="12" xfId="0" applyNumberFormat="1" applyFont="1" applyFill="1" applyBorder="1" applyAlignment="1">
      <alignment horizontal="center" vertical="center" wrapText="1"/>
    </xf>
    <xf numFmtId="166" fontId="51" fillId="0" borderId="15" xfId="0" applyNumberFormat="1" applyFont="1" applyBorder="1" applyAlignment="1">
      <alignment horizontal="center" vertical="center" wrapText="1"/>
    </xf>
    <xf numFmtId="166" fontId="48" fillId="0" borderId="12" xfId="0" applyNumberFormat="1" applyFont="1" applyBorder="1" applyAlignment="1">
      <alignment horizontal="center" vertical="center"/>
    </xf>
    <xf numFmtId="166" fontId="48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33" borderId="14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3" fontId="23" fillId="34" borderId="10" xfId="65" applyNumberFormat="1" applyFont="1" applyFill="1" applyBorder="1" applyAlignment="1">
      <alignment horizontal="center" vertical="center" wrapText="1"/>
    </xf>
    <xf numFmtId="166" fontId="18" fillId="34" borderId="15" xfId="65" applyNumberFormat="1" applyFont="1" applyFill="1" applyBorder="1" applyAlignment="1">
      <alignment horizontal="center" vertical="center" wrapText="1"/>
    </xf>
    <xf numFmtId="166" fontId="18" fillId="34" borderId="12" xfId="65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 wrapText="1"/>
    </xf>
    <xf numFmtId="3" fontId="23" fillId="0" borderId="10" xfId="65" applyNumberFormat="1" applyFont="1" applyFill="1" applyBorder="1" applyAlignment="1">
      <alignment horizontal="center" vertical="center" wrapText="1"/>
    </xf>
    <xf numFmtId="166" fontId="18" fillId="0" borderId="15" xfId="65" applyNumberFormat="1" applyFont="1" applyFill="1" applyBorder="1" applyAlignment="1">
      <alignment horizontal="center" vertical="center" wrapText="1"/>
    </xf>
    <xf numFmtId="166" fontId="18" fillId="0" borderId="12" xfId="65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6" fontId="18" fillId="34" borderId="11" xfId="65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65" applyNumberFormat="1" applyFont="1" applyFill="1" applyBorder="1" applyAlignment="1">
      <alignment horizontal="center" vertical="center" wrapText="1"/>
    </xf>
    <xf numFmtId="3" fontId="23" fillId="0" borderId="12" xfId="65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167" fontId="37" fillId="0" borderId="15" xfId="0" applyNumberFormat="1" applyFont="1" applyFill="1" applyBorder="1" applyAlignment="1">
      <alignment horizontal="center" vertical="center" wrapText="1"/>
    </xf>
    <xf numFmtId="167" fontId="37" fillId="0" borderId="12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[0] 2" xfId="66"/>
    <cellStyle name="Walutowy 2" xfId="67"/>
    <cellStyle name="Walutowy 2 2" xfId="68"/>
    <cellStyle name="Walutowy 3" xfId="69"/>
    <cellStyle name="Walutowy 3 2" xfId="70"/>
    <cellStyle name="Walutowy 4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6</xdr:col>
      <xdr:colOff>85725</xdr:colOff>
      <xdr:row>0</xdr:row>
      <xdr:rowOff>1695450</xdr:rowOff>
    </xdr:to>
    <xdr:pic>
      <xdr:nvPicPr>
        <xdr:cNvPr id="1" name="Picture 333" descr="NSS_logoUMWD_UE_black"/>
        <xdr:cNvPicPr preferRelativeResize="1">
          <a:picLocks noChangeAspect="1"/>
        </xdr:cNvPicPr>
      </xdr:nvPicPr>
      <xdr:blipFill>
        <a:blip r:embed="rId1"/>
        <a:srcRect l="4299" t="22875"/>
        <a:stretch>
          <a:fillRect/>
        </a:stretch>
      </xdr:blipFill>
      <xdr:spPr>
        <a:xfrm>
          <a:off x="104775" y="104775"/>
          <a:ext cx="121920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1</xdr:row>
      <xdr:rowOff>9525</xdr:rowOff>
    </xdr:from>
    <xdr:to>
      <xdr:col>9</xdr:col>
      <xdr:colOff>952500</xdr:colOff>
      <xdr:row>1</xdr:row>
      <xdr:rowOff>1381125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047750"/>
          <a:ext cx="15106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3533775</xdr:colOff>
      <xdr:row>1</xdr:row>
      <xdr:rowOff>190500</xdr:rowOff>
    </xdr:from>
    <xdr:to>
      <xdr:col>8</xdr:col>
      <xdr:colOff>628650</xdr:colOff>
      <xdr:row>1</xdr:row>
      <xdr:rowOff>2000250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09625"/>
          <a:ext cx="13373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73" zoomScalePageLayoutView="0" workbookViewId="0" topLeftCell="A9">
      <selection activeCell="F9" sqref="F9:F11"/>
    </sheetView>
  </sheetViews>
  <sheetFormatPr defaultColWidth="9" defaultRowHeight="14.25"/>
  <cols>
    <col min="1" max="1" width="18.3984375" style="1" customWidth="1"/>
    <col min="2" max="2" width="11" style="1" customWidth="1"/>
    <col min="3" max="3" width="25.3984375" style="1" customWidth="1"/>
    <col min="4" max="4" width="43.3984375" style="1" customWidth="1"/>
    <col min="5" max="5" width="17.8984375" style="17" customWidth="1"/>
    <col min="6" max="6" width="12.09765625" style="1" customWidth="1"/>
    <col min="7" max="7" width="18" style="1" customWidth="1"/>
    <col min="8" max="8" width="12.19921875" style="1" customWidth="1"/>
    <col min="9" max="9" width="14.69921875" style="1" customWidth="1"/>
    <col min="10" max="10" width="13.59765625" style="1" bestFit="1" customWidth="1"/>
    <col min="11" max="11" width="24" style="1" customWidth="1"/>
    <col min="12" max="16384" width="9" style="1" customWidth="1"/>
  </cols>
  <sheetData>
    <row r="1" spans="1:9" ht="147.75" customHeight="1">
      <c r="A1" s="313"/>
      <c r="B1" s="314"/>
      <c r="C1" s="314"/>
      <c r="D1" s="314"/>
      <c r="E1" s="314"/>
      <c r="F1" s="314"/>
      <c r="G1" s="314"/>
      <c r="H1" s="314"/>
      <c r="I1" s="315"/>
    </row>
    <row r="2" spans="1:9" ht="26.25" customHeight="1">
      <c r="A2" s="316" t="s">
        <v>42</v>
      </c>
      <c r="B2" s="316"/>
      <c r="C2" s="316"/>
      <c r="D2" s="316"/>
      <c r="E2" s="316"/>
      <c r="F2" s="316"/>
      <c r="G2" s="316"/>
      <c r="H2" s="316"/>
      <c r="I2" s="316"/>
    </row>
    <row r="3" spans="1:9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1" ht="32.25" customHeight="1">
      <c r="A4" s="31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318">
        <v>0.5</v>
      </c>
      <c r="H4" s="319" t="s">
        <v>10</v>
      </c>
      <c r="I4" s="8" t="s">
        <v>11</v>
      </c>
      <c r="J4" s="332">
        <v>5341020</v>
      </c>
      <c r="K4" s="320" t="s">
        <v>68</v>
      </c>
    </row>
    <row r="5" spans="1:11" ht="37.5" customHeight="1">
      <c r="A5" s="31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318"/>
      <c r="H5" s="319"/>
      <c r="I5" s="8" t="s">
        <v>11</v>
      </c>
      <c r="J5" s="332"/>
      <c r="K5" s="320"/>
    </row>
    <row r="6" spans="1:11" ht="78.75" customHeight="1">
      <c r="A6" s="317"/>
      <c r="B6" s="39" t="s">
        <v>76</v>
      </c>
      <c r="C6" s="5" t="s">
        <v>19</v>
      </c>
      <c r="D6" s="12" t="s">
        <v>20</v>
      </c>
      <c r="E6" s="11">
        <v>1500000</v>
      </c>
      <c r="F6" s="8">
        <v>5</v>
      </c>
      <c r="G6" s="318"/>
      <c r="H6" s="319"/>
      <c r="I6" s="8" t="s">
        <v>11</v>
      </c>
      <c r="J6" s="332"/>
      <c r="K6" s="320"/>
    </row>
    <row r="7" spans="1:12" ht="69" customHeight="1">
      <c r="A7" s="50" t="s">
        <v>79</v>
      </c>
      <c r="B7" s="39" t="s">
        <v>13</v>
      </c>
      <c r="C7" s="50" t="s">
        <v>81</v>
      </c>
      <c r="D7" s="50" t="s">
        <v>82</v>
      </c>
      <c r="E7" s="51" t="s">
        <v>84</v>
      </c>
      <c r="F7" s="38">
        <v>16</v>
      </c>
      <c r="G7" s="36">
        <v>0.85</v>
      </c>
      <c r="H7" s="39" t="s">
        <v>77</v>
      </c>
      <c r="I7" s="8" t="s">
        <v>11</v>
      </c>
      <c r="J7" s="39" t="s">
        <v>66</v>
      </c>
      <c r="K7" s="48"/>
      <c r="L7" s="49"/>
    </row>
    <row r="8" spans="1:12" ht="69" customHeight="1">
      <c r="A8" s="50" t="s">
        <v>80</v>
      </c>
      <c r="B8" s="39" t="s">
        <v>13</v>
      </c>
      <c r="C8" s="50" t="s">
        <v>81</v>
      </c>
      <c r="D8" s="50" t="s">
        <v>83</v>
      </c>
      <c r="E8" s="51" t="s">
        <v>85</v>
      </c>
      <c r="F8" s="38">
        <v>52</v>
      </c>
      <c r="G8" s="36">
        <v>0.85</v>
      </c>
      <c r="H8" s="39" t="s">
        <v>77</v>
      </c>
      <c r="I8" s="8" t="s">
        <v>11</v>
      </c>
      <c r="J8" s="39" t="s">
        <v>66</v>
      </c>
      <c r="K8" s="48"/>
      <c r="L8" s="49"/>
    </row>
    <row r="9" spans="1:11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71</v>
      </c>
      <c r="J9" s="43"/>
      <c r="K9" s="35"/>
    </row>
    <row r="10" spans="1:11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71</v>
      </c>
      <c r="J10" s="33">
        <v>3120152</v>
      </c>
      <c r="K10" s="34" t="s">
        <v>69</v>
      </c>
    </row>
    <row r="11" spans="1:11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1" ht="89.25" customHeight="1">
      <c r="A12" s="323" t="s">
        <v>32</v>
      </c>
      <c r="B12" s="325" t="s">
        <v>16</v>
      </c>
      <c r="C12" s="327" t="s">
        <v>33</v>
      </c>
      <c r="D12" s="7" t="s">
        <v>34</v>
      </c>
      <c r="E12" s="15">
        <v>14174553.000000002</v>
      </c>
      <c r="F12" s="15">
        <v>41</v>
      </c>
      <c r="G12" s="329" t="s">
        <v>75</v>
      </c>
      <c r="H12" s="329" t="s">
        <v>10</v>
      </c>
      <c r="I12" s="329" t="s">
        <v>21</v>
      </c>
      <c r="J12" s="46" t="s">
        <v>65</v>
      </c>
      <c r="K12" s="45"/>
    </row>
    <row r="13" spans="1:11" ht="89.25" customHeight="1">
      <c r="A13" s="324"/>
      <c r="B13" s="326"/>
      <c r="C13" s="328"/>
      <c r="D13" s="7" t="s">
        <v>35</v>
      </c>
      <c r="E13" s="15">
        <v>2533846</v>
      </c>
      <c r="F13" s="5">
        <v>42</v>
      </c>
      <c r="G13" s="328"/>
      <c r="H13" s="328"/>
      <c r="I13" s="328"/>
      <c r="J13" s="46" t="s">
        <v>65</v>
      </c>
      <c r="K13" s="45"/>
    </row>
    <row r="14" spans="1:11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75</v>
      </c>
      <c r="H14" s="15" t="s">
        <v>10</v>
      </c>
      <c r="I14" s="15" t="s">
        <v>21</v>
      </c>
      <c r="J14" s="46" t="s">
        <v>65</v>
      </c>
      <c r="K14" s="45"/>
    </row>
    <row r="15" spans="1:12" ht="106.5" customHeight="1">
      <c r="A15" s="330" t="s">
        <v>57</v>
      </c>
      <c r="B15" s="311" t="s">
        <v>13</v>
      </c>
      <c r="C15" s="9" t="s">
        <v>63</v>
      </c>
      <c r="D15" s="7" t="s">
        <v>64</v>
      </c>
      <c r="E15" s="305">
        <v>4881441</v>
      </c>
      <c r="F15" s="15">
        <v>13</v>
      </c>
      <c r="G15" s="9">
        <v>0.7</v>
      </c>
      <c r="H15" s="15" t="s">
        <v>10</v>
      </c>
      <c r="I15" s="15" t="s">
        <v>74</v>
      </c>
      <c r="L15" s="40"/>
    </row>
    <row r="16" spans="1:12" ht="69" customHeight="1">
      <c r="A16" s="331"/>
      <c r="B16" s="312"/>
      <c r="C16" s="9" t="s">
        <v>78</v>
      </c>
      <c r="D16" s="7" t="s">
        <v>70</v>
      </c>
      <c r="E16" s="306"/>
      <c r="F16" s="15">
        <v>11</v>
      </c>
      <c r="G16" s="9">
        <v>0.7</v>
      </c>
      <c r="H16" s="15" t="s">
        <v>10</v>
      </c>
      <c r="I16" s="15" t="s">
        <v>74</v>
      </c>
      <c r="L16" s="40"/>
    </row>
    <row r="17" spans="1:11" ht="97.5" customHeight="1">
      <c r="A17" s="321" t="s">
        <v>58</v>
      </c>
      <c r="B17" s="307" t="s">
        <v>13</v>
      </c>
      <c r="C17" s="307" t="s">
        <v>61</v>
      </c>
      <c r="D17" s="37" t="s">
        <v>62</v>
      </c>
      <c r="E17" s="309">
        <v>3087779</v>
      </c>
      <c r="F17" s="38">
        <v>13</v>
      </c>
      <c r="G17" s="36">
        <v>0.7</v>
      </c>
      <c r="H17" s="38" t="s">
        <v>10</v>
      </c>
      <c r="I17" s="38" t="s">
        <v>71</v>
      </c>
      <c r="J17" s="35"/>
      <c r="K17" s="45"/>
    </row>
    <row r="18" spans="1:11" ht="65.25" customHeight="1">
      <c r="A18" s="322"/>
      <c r="B18" s="308"/>
      <c r="C18" s="308"/>
      <c r="D18" s="37" t="s">
        <v>73</v>
      </c>
      <c r="E18" s="310"/>
      <c r="F18" s="38">
        <v>11</v>
      </c>
      <c r="G18" s="36">
        <v>0.7</v>
      </c>
      <c r="H18" s="38" t="s">
        <v>10</v>
      </c>
      <c r="I18" s="38" t="s">
        <v>71</v>
      </c>
      <c r="J18" s="35"/>
      <c r="K18" s="45"/>
    </row>
    <row r="19" spans="1:9" ht="12.75" customHeight="1">
      <c r="A19" s="304" t="s">
        <v>39</v>
      </c>
      <c r="B19" s="304"/>
      <c r="C19" s="304"/>
      <c r="D19" s="304"/>
      <c r="E19" s="304"/>
      <c r="F19" s="304"/>
      <c r="G19" s="304"/>
      <c r="H19" s="304"/>
      <c r="I19" s="304"/>
    </row>
    <row r="20" spans="1:9" ht="12.75" customHeight="1">
      <c r="A20" s="304" t="s">
        <v>40</v>
      </c>
      <c r="B20" s="304"/>
      <c r="C20" s="304"/>
      <c r="D20" s="304"/>
      <c r="E20" s="304"/>
      <c r="F20" s="304"/>
      <c r="G20" s="304"/>
      <c r="H20" s="304"/>
      <c r="I20" s="304"/>
    </row>
    <row r="21" spans="1:9" ht="12.75" customHeight="1">
      <c r="A21" s="304" t="s">
        <v>41</v>
      </c>
      <c r="B21" s="304"/>
      <c r="C21" s="304"/>
      <c r="D21" s="304"/>
      <c r="E21" s="304"/>
      <c r="F21" s="304"/>
      <c r="G21" s="304"/>
      <c r="H21" s="304"/>
      <c r="I21" s="304"/>
    </row>
    <row r="22" spans="1:9" ht="12.75">
      <c r="A22" s="304" t="s">
        <v>86</v>
      </c>
      <c r="B22" s="304"/>
      <c r="C22" s="304"/>
      <c r="D22" s="304"/>
      <c r="E22" s="304"/>
      <c r="F22" s="304"/>
      <c r="G22" s="304"/>
      <c r="H22" s="304"/>
      <c r="I22" s="304"/>
    </row>
    <row r="23" spans="1:9" ht="12.75">
      <c r="A23" s="304" t="s">
        <v>67</v>
      </c>
      <c r="B23" s="304"/>
      <c r="C23" s="304"/>
      <c r="D23" s="304"/>
      <c r="E23" s="304"/>
      <c r="F23" s="304"/>
      <c r="G23" s="304"/>
      <c r="H23" s="304"/>
      <c r="I23" s="304"/>
    </row>
    <row r="24" spans="1:9" ht="39" customHeight="1">
      <c r="A24" s="304" t="s">
        <v>72</v>
      </c>
      <c r="B24" s="304"/>
      <c r="C24" s="304"/>
      <c r="D24" s="304"/>
      <c r="E24" s="304"/>
      <c r="F24" s="304"/>
      <c r="G24" s="304"/>
      <c r="H24" s="304"/>
      <c r="I24" s="304"/>
    </row>
    <row r="25" spans="1:9" ht="12.75">
      <c r="A25" s="304"/>
      <c r="B25" s="304"/>
      <c r="C25" s="304"/>
      <c r="D25" s="304"/>
      <c r="E25" s="304"/>
      <c r="F25" s="304"/>
      <c r="G25" s="304"/>
      <c r="H25" s="304"/>
      <c r="I25" s="304"/>
    </row>
    <row r="41" ht="12.75"/>
    <row r="42" ht="12.75"/>
    <row r="43" ht="12.75"/>
  </sheetData>
  <sheetProtection/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errorStyle="warning" type="textLength" allowBlank="1" showInputMessage="1" showErrorMessage="1" promptTitle="Format daty" prompt="&#10;Wprowadzana data powinna być w formacie:&#10;&#10;&quot;kwartał-RRRR&quot;" errorTitle="Zły format daty" error="Wprowadzana data powinna być w formacie &quot;kwartał-RRRR&quot;" sqref="I9:I18 B4:B18">
      <formula1>6</formula1>
      <formula2>8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69" zoomScaleNormal="69" zoomScaleSheetLayoutView="79" zoomScalePageLayoutView="0" workbookViewId="0" topLeftCell="A1">
      <selection activeCell="B8" sqref="B8"/>
    </sheetView>
  </sheetViews>
  <sheetFormatPr defaultColWidth="8.796875" defaultRowHeight="14.25"/>
  <cols>
    <col min="1" max="1" width="19" style="0" customWidth="1"/>
    <col min="2" max="2" width="20.69921875" style="18" customWidth="1"/>
    <col min="3" max="3" width="20.59765625" style="0" customWidth="1"/>
    <col min="4" max="4" width="18.09765625" style="18" customWidth="1"/>
    <col min="5" max="5" width="18" style="18" customWidth="1"/>
    <col min="6" max="6" width="19.3984375" style="0" customWidth="1"/>
    <col min="7" max="7" width="9.8984375" style="19" customWidth="1"/>
  </cols>
  <sheetData>
    <row r="1" spans="1:7" ht="47.25" customHeight="1">
      <c r="A1" s="20"/>
      <c r="B1" s="21" t="s">
        <v>48</v>
      </c>
      <c r="C1" s="21" t="s">
        <v>60</v>
      </c>
      <c r="D1" s="21" t="s">
        <v>49</v>
      </c>
      <c r="E1" s="21" t="s">
        <v>50</v>
      </c>
      <c r="F1" s="22" t="s">
        <v>51</v>
      </c>
      <c r="G1" s="23" t="s">
        <v>52</v>
      </c>
    </row>
    <row r="2" spans="1:7" ht="24" customHeight="1">
      <c r="A2" s="333" t="s">
        <v>53</v>
      </c>
      <c r="B2" s="333"/>
      <c r="C2" s="333"/>
      <c r="D2" s="333"/>
      <c r="E2" s="333"/>
      <c r="F2" s="333"/>
      <c r="G2" s="333"/>
    </row>
    <row r="3" spans="1:7" ht="71.25" customHeight="1">
      <c r="A3" s="21" t="s">
        <v>44</v>
      </c>
      <c r="B3" s="24">
        <v>1543552</v>
      </c>
      <c r="C3" s="24">
        <v>1543552</v>
      </c>
      <c r="D3" s="24">
        <v>2070028.34</v>
      </c>
      <c r="E3" s="24">
        <f>D3/4.08</f>
        <v>507359.887254902</v>
      </c>
      <c r="F3" s="25">
        <f>C3-E3</f>
        <v>1036192.1127450981</v>
      </c>
      <c r="G3" s="26">
        <v>11</v>
      </c>
    </row>
    <row r="4" spans="1:7" ht="69.75" customHeight="1">
      <c r="A4" s="21" t="s">
        <v>45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45</v>
      </c>
      <c r="B5" s="28" t="s">
        <v>55</v>
      </c>
      <c r="C5" s="24"/>
      <c r="D5" s="24"/>
      <c r="E5" s="24"/>
      <c r="F5" s="29">
        <f>F4+F3</f>
        <v>4881441.411764706</v>
      </c>
      <c r="G5" s="26"/>
    </row>
    <row r="6" spans="1:7" ht="18.75" customHeight="1">
      <c r="A6" s="333" t="s">
        <v>54</v>
      </c>
      <c r="B6" s="333"/>
      <c r="C6" s="333"/>
      <c r="D6" s="333"/>
      <c r="E6" s="333"/>
      <c r="F6" s="333"/>
      <c r="G6" s="333"/>
    </row>
    <row r="7" spans="1:7" ht="85.5" customHeight="1">
      <c r="A7" s="21" t="s">
        <v>46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</v>
      </c>
      <c r="G7" s="26">
        <v>13</v>
      </c>
    </row>
    <row r="8" spans="1:7" ht="87" customHeight="1">
      <c r="A8" s="21" t="s">
        <v>47</v>
      </c>
      <c r="B8" s="24">
        <v>1320000</v>
      </c>
      <c r="C8" s="24">
        <v>1301989.41</v>
      </c>
      <c r="D8" s="24">
        <v>2835156.92</v>
      </c>
      <c r="E8" s="24">
        <f>D8/4.08</f>
        <v>694891.4019607843</v>
      </c>
      <c r="F8" s="25">
        <f>C8-E8</f>
        <v>607098.0080392156</v>
      </c>
      <c r="G8" s="26">
        <v>11</v>
      </c>
    </row>
    <row r="9" spans="1:7" ht="78" customHeight="1">
      <c r="A9" s="27" t="s">
        <v>46</v>
      </c>
      <c r="B9" s="28" t="s">
        <v>56</v>
      </c>
      <c r="C9" s="20"/>
      <c r="D9" s="30"/>
      <c r="E9" s="30"/>
      <c r="F9" s="29">
        <f>F7+F8</f>
        <v>3577988.8212745097</v>
      </c>
      <c r="G9" s="31"/>
    </row>
    <row r="11" spans="5:6" ht="14.25">
      <c r="E11" s="32" t="s">
        <v>59</v>
      </c>
      <c r="F11" s="18">
        <f>F9+F5</f>
        <v>8459430.233039215</v>
      </c>
    </row>
    <row r="14" ht="14.25">
      <c r="C14" s="18"/>
    </row>
  </sheetData>
  <sheetProtection/>
  <mergeCells count="2">
    <mergeCell ref="A2:G2"/>
    <mergeCell ref="A6:G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11"/>
  <sheetViews>
    <sheetView tabSelected="1" view="pageBreakPreview" zoomScale="50" zoomScaleNormal="50" zoomScaleSheetLayoutView="50" zoomScalePageLayoutView="80" workbookViewId="0" topLeftCell="A1">
      <selection activeCell="B2" sqref="B2:K2"/>
    </sheetView>
  </sheetViews>
  <sheetFormatPr defaultColWidth="9" defaultRowHeight="14.25"/>
  <cols>
    <col min="1" max="1" width="7.5" style="173" customWidth="1"/>
    <col min="2" max="2" width="17.09765625" style="178" customWidth="1"/>
    <col min="3" max="3" width="21.69921875" style="183" customWidth="1"/>
    <col min="4" max="4" width="52" style="178" customWidth="1"/>
    <col min="5" max="5" width="54.69921875" style="179" customWidth="1"/>
    <col min="6" max="6" width="25" style="180" customWidth="1"/>
    <col min="7" max="7" width="19.69921875" style="181" customWidth="1"/>
    <col min="8" max="8" width="17" style="182" customWidth="1"/>
    <col min="9" max="9" width="12.69921875" style="170" customWidth="1"/>
    <col min="10" max="10" width="16.3984375" style="170" customWidth="1"/>
    <col min="11" max="11" width="26.69921875" style="177" customWidth="1"/>
    <col min="12" max="12" width="21.5" style="185" customWidth="1"/>
    <col min="13" max="13" width="24" style="170" customWidth="1"/>
    <col min="14" max="14" width="17.69921875" style="170" customWidth="1"/>
    <col min="15" max="15" width="11.3984375" style="170" bestFit="1" customWidth="1"/>
    <col min="16" max="16" width="27.59765625" style="170" customWidth="1"/>
    <col min="17" max="17" width="11.3984375" style="170" bestFit="1" customWidth="1"/>
    <col min="18" max="16384" width="9" style="170" customWidth="1"/>
  </cols>
  <sheetData>
    <row r="1" spans="1:13" s="169" customFormat="1" ht="81.75" customHeight="1">
      <c r="A1" s="202" t="s">
        <v>533</v>
      </c>
      <c r="B1" s="202"/>
      <c r="C1" s="203"/>
      <c r="D1" s="59"/>
      <c r="E1" s="119"/>
      <c r="F1" s="204"/>
      <c r="G1" s="204"/>
      <c r="H1" s="205"/>
      <c r="I1" s="206"/>
      <c r="J1" s="206"/>
      <c r="K1" s="302">
        <v>4.2699</v>
      </c>
      <c r="L1" s="207"/>
      <c r="M1" s="206"/>
    </row>
    <row r="2" spans="1:13" ht="108.75" customHeight="1">
      <c r="A2" s="208"/>
      <c r="B2" s="374" t="s">
        <v>491</v>
      </c>
      <c r="C2" s="374"/>
      <c r="D2" s="374"/>
      <c r="E2" s="374"/>
      <c r="F2" s="374"/>
      <c r="G2" s="374"/>
      <c r="H2" s="374"/>
      <c r="I2" s="374"/>
      <c r="J2" s="374"/>
      <c r="K2" s="374"/>
      <c r="L2" s="241"/>
      <c r="M2" s="242"/>
    </row>
    <row r="3" spans="1:13" ht="49.5" customHeight="1">
      <c r="A3" s="208"/>
      <c r="B3" s="379" t="s">
        <v>599</v>
      </c>
      <c r="C3" s="379"/>
      <c r="D3" s="379"/>
      <c r="E3" s="379"/>
      <c r="F3" s="379"/>
      <c r="G3" s="379"/>
      <c r="H3" s="379"/>
      <c r="I3" s="379"/>
      <c r="J3" s="379"/>
      <c r="K3" s="379"/>
      <c r="L3" s="243"/>
      <c r="M3" s="242">
        <v>4.2405</v>
      </c>
    </row>
    <row r="4" spans="1:13" ht="172.5" customHeight="1">
      <c r="A4" s="111" t="s">
        <v>249</v>
      </c>
      <c r="B4" s="111" t="s">
        <v>87</v>
      </c>
      <c r="C4" s="209" t="s">
        <v>627</v>
      </c>
      <c r="D4" s="111" t="s">
        <v>43</v>
      </c>
      <c r="E4" s="250" t="s">
        <v>88</v>
      </c>
      <c r="F4" s="113" t="s">
        <v>637</v>
      </c>
      <c r="G4" s="113" t="s">
        <v>613</v>
      </c>
      <c r="H4" s="252" t="s">
        <v>482</v>
      </c>
      <c r="I4" s="250" t="s">
        <v>5</v>
      </c>
      <c r="J4" s="250" t="s">
        <v>91</v>
      </c>
      <c r="K4" s="211" t="s">
        <v>245</v>
      </c>
      <c r="L4" s="113" t="s">
        <v>616</v>
      </c>
      <c r="M4" s="242"/>
    </row>
    <row r="5" spans="1:13" ht="39" customHeight="1">
      <c r="A5" s="366" t="s">
        <v>89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243"/>
      <c r="M5" s="242"/>
    </row>
    <row r="6" spans="1:13" ht="54.75" customHeight="1">
      <c r="A6" s="366" t="s">
        <v>388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243"/>
      <c r="M6" s="242"/>
    </row>
    <row r="7" spans="1:13" ht="54.75" customHeight="1">
      <c r="A7" s="366" t="s">
        <v>286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243"/>
      <c r="M7" s="242"/>
    </row>
    <row r="8" spans="1:16" ht="137.25" customHeight="1">
      <c r="A8" s="350">
        <v>1</v>
      </c>
      <c r="B8" s="199" t="s">
        <v>97</v>
      </c>
      <c r="C8" s="348" t="s">
        <v>557</v>
      </c>
      <c r="D8" s="347" t="s">
        <v>236</v>
      </c>
      <c r="E8" s="373" t="s">
        <v>284</v>
      </c>
      <c r="F8" s="212">
        <f>G8*4.2405</f>
        <v>167412949.07761705</v>
      </c>
      <c r="G8" s="212">
        <v>39479530.49819999</v>
      </c>
      <c r="H8" s="363" t="s">
        <v>628</v>
      </c>
      <c r="I8" s="354" t="s">
        <v>185</v>
      </c>
      <c r="J8" s="354" t="s">
        <v>277</v>
      </c>
      <c r="K8" s="347" t="s">
        <v>462</v>
      </c>
      <c r="L8" s="244">
        <f>F8</f>
        <v>167412949.07761705</v>
      </c>
      <c r="M8" s="242"/>
      <c r="P8" s="171"/>
    </row>
    <row r="9" spans="1:16" ht="168" customHeight="1">
      <c r="A9" s="350"/>
      <c r="B9" s="199" t="s">
        <v>150</v>
      </c>
      <c r="C9" s="348"/>
      <c r="D9" s="347"/>
      <c r="E9" s="373"/>
      <c r="F9" s="212">
        <f>G9*4.2405</f>
        <v>6360750</v>
      </c>
      <c r="G9" s="212">
        <v>1500000</v>
      </c>
      <c r="H9" s="364"/>
      <c r="I9" s="354"/>
      <c r="J9" s="354"/>
      <c r="K9" s="347"/>
      <c r="L9" s="244">
        <f>F9</f>
        <v>6360750</v>
      </c>
      <c r="M9" s="242"/>
      <c r="N9" s="172"/>
      <c r="P9" s="171"/>
    </row>
    <row r="10" spans="1:13" ht="139.5" customHeight="1">
      <c r="A10" s="350">
        <v>2</v>
      </c>
      <c r="B10" s="199" t="s">
        <v>97</v>
      </c>
      <c r="C10" s="348" t="s">
        <v>558</v>
      </c>
      <c r="D10" s="347" t="s">
        <v>236</v>
      </c>
      <c r="E10" s="373" t="s">
        <v>92</v>
      </c>
      <c r="F10" s="212">
        <f>G10*4.2405</f>
        <v>55551904.017092995</v>
      </c>
      <c r="G10" s="213">
        <v>13100319.306</v>
      </c>
      <c r="H10" s="361" t="s">
        <v>629</v>
      </c>
      <c r="I10" s="354" t="s">
        <v>130</v>
      </c>
      <c r="J10" s="354" t="s">
        <v>277</v>
      </c>
      <c r="K10" s="347" t="s">
        <v>462</v>
      </c>
      <c r="L10" s="244">
        <f>F10</f>
        <v>55551904.017092995</v>
      </c>
      <c r="M10" s="242"/>
    </row>
    <row r="11" spans="1:13" s="173" customFormat="1" ht="97.5" customHeight="1" hidden="1">
      <c r="A11" s="350"/>
      <c r="B11" s="199"/>
      <c r="C11" s="348"/>
      <c r="D11" s="347"/>
      <c r="E11" s="373"/>
      <c r="F11" s="212">
        <f>G11*$K$1</f>
        <v>0</v>
      </c>
      <c r="G11" s="213"/>
      <c r="H11" s="365"/>
      <c r="I11" s="354"/>
      <c r="J11" s="354"/>
      <c r="K11" s="347"/>
      <c r="L11" s="244"/>
      <c r="M11" s="242"/>
    </row>
    <row r="12" spans="1:13" s="173" customFormat="1" ht="121.5" customHeight="1" hidden="1">
      <c r="A12" s="350"/>
      <c r="B12" s="199"/>
      <c r="C12" s="348"/>
      <c r="D12" s="347"/>
      <c r="E12" s="373"/>
      <c r="F12" s="212">
        <f>G12*$K$1</f>
        <v>0</v>
      </c>
      <c r="G12" s="213"/>
      <c r="H12" s="365"/>
      <c r="I12" s="354"/>
      <c r="J12" s="354"/>
      <c r="K12" s="347"/>
      <c r="L12" s="244"/>
      <c r="M12" s="242"/>
    </row>
    <row r="13" spans="1:13" s="173" customFormat="1" ht="80.25" customHeight="1" hidden="1" thickBot="1">
      <c r="A13" s="350"/>
      <c r="B13" s="199"/>
      <c r="C13" s="348"/>
      <c r="D13" s="347"/>
      <c r="E13" s="373"/>
      <c r="F13" s="212">
        <f>G13*$K$1</f>
        <v>0</v>
      </c>
      <c r="G13" s="213"/>
      <c r="H13" s="365"/>
      <c r="I13" s="354"/>
      <c r="J13" s="354"/>
      <c r="K13" s="347"/>
      <c r="L13" s="244"/>
      <c r="M13" s="242"/>
    </row>
    <row r="14" spans="1:249" s="173" customFormat="1" ht="141.75" customHeight="1">
      <c r="A14" s="350"/>
      <c r="B14" s="199" t="s">
        <v>184</v>
      </c>
      <c r="C14" s="348"/>
      <c r="D14" s="347"/>
      <c r="E14" s="373"/>
      <c r="F14" s="212">
        <f>G14*4.2405</f>
        <v>4240500</v>
      </c>
      <c r="G14" s="213">
        <v>1000000</v>
      </c>
      <c r="H14" s="362"/>
      <c r="I14" s="354"/>
      <c r="J14" s="354"/>
      <c r="K14" s="347"/>
      <c r="L14" s="244">
        <f>F14</f>
        <v>4240500</v>
      </c>
      <c r="M14" s="242"/>
      <c r="Q14" s="343"/>
      <c r="Y14" s="343"/>
      <c r="AG14" s="343"/>
      <c r="AO14" s="343"/>
      <c r="AW14" s="343"/>
      <c r="BE14" s="343"/>
      <c r="BM14" s="343"/>
      <c r="BU14" s="343"/>
      <c r="CC14" s="343"/>
      <c r="CK14" s="343"/>
      <c r="CS14" s="343"/>
      <c r="DA14" s="343"/>
      <c r="DI14" s="343"/>
      <c r="DQ14" s="343"/>
      <c r="DY14" s="343"/>
      <c r="EG14" s="343"/>
      <c r="EO14" s="343"/>
      <c r="EW14" s="343"/>
      <c r="FE14" s="343"/>
      <c r="FM14" s="343"/>
      <c r="FU14" s="343"/>
      <c r="GC14" s="343"/>
      <c r="GK14" s="343"/>
      <c r="GS14" s="343"/>
      <c r="HA14" s="343"/>
      <c r="HI14" s="343"/>
      <c r="HQ14" s="343"/>
      <c r="HY14" s="343"/>
      <c r="IG14" s="343"/>
      <c r="IO14" s="343"/>
    </row>
    <row r="15" spans="1:249" s="173" customFormat="1" ht="80.25" customHeight="1" hidden="1">
      <c r="A15" s="214"/>
      <c r="B15" s="199" t="s">
        <v>155</v>
      </c>
      <c r="C15" s="215"/>
      <c r="D15" s="194"/>
      <c r="E15" s="194" t="s">
        <v>93</v>
      </c>
      <c r="F15" s="216"/>
      <c r="G15" s="216"/>
      <c r="H15" s="217"/>
      <c r="I15" s="194"/>
      <c r="J15" s="190"/>
      <c r="K15" s="192"/>
      <c r="L15" s="244"/>
      <c r="M15" s="242"/>
      <c r="Q15" s="343"/>
      <c r="Y15" s="343"/>
      <c r="AG15" s="343"/>
      <c r="AO15" s="343"/>
      <c r="AW15" s="343"/>
      <c r="BE15" s="343"/>
      <c r="BM15" s="343"/>
      <c r="BU15" s="343"/>
      <c r="CC15" s="343"/>
      <c r="CK15" s="343"/>
      <c r="CS15" s="343"/>
      <c r="DA15" s="343"/>
      <c r="DI15" s="343"/>
      <c r="DQ15" s="343"/>
      <c r="DY15" s="343"/>
      <c r="EG15" s="343"/>
      <c r="EO15" s="343"/>
      <c r="EW15" s="343"/>
      <c r="FE15" s="343"/>
      <c r="FM15" s="343"/>
      <c r="FU15" s="343"/>
      <c r="GC15" s="343"/>
      <c r="GK15" s="343"/>
      <c r="GS15" s="343"/>
      <c r="HA15" s="343"/>
      <c r="HI15" s="343"/>
      <c r="HQ15" s="343"/>
      <c r="HY15" s="343"/>
      <c r="IG15" s="343"/>
      <c r="IO15" s="343"/>
    </row>
    <row r="16" spans="1:249" s="173" customFormat="1" ht="111" customHeight="1" hidden="1">
      <c r="A16" s="214"/>
      <c r="B16" s="199"/>
      <c r="C16" s="215"/>
      <c r="D16" s="194"/>
      <c r="E16" s="192" t="s">
        <v>102</v>
      </c>
      <c r="F16" s="216"/>
      <c r="G16" s="216"/>
      <c r="H16" s="217"/>
      <c r="I16" s="194"/>
      <c r="J16" s="190"/>
      <c r="K16" s="192"/>
      <c r="L16" s="244"/>
      <c r="M16" s="242"/>
      <c r="Q16" s="343"/>
      <c r="Y16" s="343"/>
      <c r="AG16" s="343"/>
      <c r="AO16" s="343"/>
      <c r="AW16" s="343"/>
      <c r="BE16" s="343"/>
      <c r="BM16" s="343"/>
      <c r="BU16" s="343"/>
      <c r="CC16" s="343"/>
      <c r="CK16" s="343"/>
      <c r="CS16" s="343"/>
      <c r="DA16" s="343"/>
      <c r="DI16" s="343"/>
      <c r="DQ16" s="343"/>
      <c r="DY16" s="343"/>
      <c r="EG16" s="343"/>
      <c r="EO16" s="343"/>
      <c r="EW16" s="343"/>
      <c r="FE16" s="343"/>
      <c r="FM16" s="343"/>
      <c r="FU16" s="343"/>
      <c r="GC16" s="343"/>
      <c r="GK16" s="343"/>
      <c r="GS16" s="343"/>
      <c r="HA16" s="343"/>
      <c r="HI16" s="343"/>
      <c r="HQ16" s="343"/>
      <c r="HY16" s="343"/>
      <c r="IG16" s="343"/>
      <c r="IO16" s="343"/>
    </row>
    <row r="17" spans="1:249" s="173" customFormat="1" ht="80.25" customHeight="1" hidden="1" thickBot="1">
      <c r="A17" s="214"/>
      <c r="B17" s="199"/>
      <c r="C17" s="215"/>
      <c r="D17" s="194"/>
      <c r="E17" s="194" t="s">
        <v>94</v>
      </c>
      <c r="F17" s="216"/>
      <c r="G17" s="216"/>
      <c r="H17" s="217"/>
      <c r="I17" s="194"/>
      <c r="J17" s="190"/>
      <c r="K17" s="192"/>
      <c r="L17" s="244"/>
      <c r="M17" s="242"/>
      <c r="Q17" s="343"/>
      <c r="Y17" s="343"/>
      <c r="AG17" s="343"/>
      <c r="AO17" s="343"/>
      <c r="AW17" s="343"/>
      <c r="BE17" s="343"/>
      <c r="BM17" s="343"/>
      <c r="BU17" s="343"/>
      <c r="CC17" s="343"/>
      <c r="CK17" s="343"/>
      <c r="CS17" s="343"/>
      <c r="DA17" s="343"/>
      <c r="DI17" s="343"/>
      <c r="DQ17" s="343"/>
      <c r="DY17" s="343"/>
      <c r="EG17" s="343"/>
      <c r="EO17" s="343"/>
      <c r="EW17" s="343"/>
      <c r="FE17" s="343"/>
      <c r="FM17" s="343"/>
      <c r="FU17" s="343"/>
      <c r="GC17" s="343"/>
      <c r="GK17" s="343"/>
      <c r="GS17" s="343"/>
      <c r="HA17" s="343"/>
      <c r="HI17" s="343"/>
      <c r="HQ17" s="343"/>
      <c r="HY17" s="343"/>
      <c r="IG17" s="343"/>
      <c r="IO17" s="343"/>
    </row>
    <row r="18" spans="1:249" s="173" customFormat="1" ht="54.75" customHeight="1">
      <c r="A18" s="334" t="s">
        <v>288</v>
      </c>
      <c r="B18" s="335"/>
      <c r="C18" s="335"/>
      <c r="D18" s="335"/>
      <c r="E18" s="336"/>
      <c r="F18" s="210"/>
      <c r="G18" s="210"/>
      <c r="H18" s="218"/>
      <c r="I18" s="111"/>
      <c r="J18" s="111"/>
      <c r="K18" s="111"/>
      <c r="L18" s="244"/>
      <c r="M18" s="242"/>
      <c r="Q18" s="343"/>
      <c r="Y18" s="343"/>
      <c r="AG18" s="343"/>
      <c r="AO18" s="343"/>
      <c r="AW18" s="343"/>
      <c r="BE18" s="343"/>
      <c r="BM18" s="343"/>
      <c r="BU18" s="343"/>
      <c r="CC18" s="343"/>
      <c r="CK18" s="343"/>
      <c r="CS18" s="343"/>
      <c r="DA18" s="343"/>
      <c r="DI18" s="343"/>
      <c r="DQ18" s="343"/>
      <c r="DY18" s="343"/>
      <c r="EG18" s="343"/>
      <c r="EO18" s="343"/>
      <c r="EW18" s="343"/>
      <c r="FE18" s="343"/>
      <c r="FM18" s="343"/>
      <c r="FU18" s="343"/>
      <c r="GC18" s="343"/>
      <c r="GK18" s="343"/>
      <c r="GS18" s="343"/>
      <c r="HA18" s="343"/>
      <c r="HI18" s="343"/>
      <c r="HQ18" s="343"/>
      <c r="HY18" s="343"/>
      <c r="IG18" s="343"/>
      <c r="IO18" s="343"/>
    </row>
    <row r="19" spans="1:249" s="173" customFormat="1" ht="80.25" customHeight="1">
      <c r="A19" s="350">
        <v>3</v>
      </c>
      <c r="B19" s="375" t="s">
        <v>98</v>
      </c>
      <c r="C19" s="378" t="s">
        <v>559</v>
      </c>
      <c r="D19" s="354" t="s">
        <v>166</v>
      </c>
      <c r="E19" s="373" t="s">
        <v>153</v>
      </c>
      <c r="F19" s="355">
        <f>G19*4.2356</f>
        <v>9018283.5143808</v>
      </c>
      <c r="G19" s="355">
        <v>2129163.168</v>
      </c>
      <c r="H19" s="361" t="s">
        <v>535</v>
      </c>
      <c r="I19" s="351">
        <v>66</v>
      </c>
      <c r="J19" s="354" t="s">
        <v>277</v>
      </c>
      <c r="K19" s="347" t="s">
        <v>463</v>
      </c>
      <c r="L19" s="301">
        <f>F19</f>
        <v>9018283.5143808</v>
      </c>
      <c r="M19" s="242"/>
      <c r="Q19" s="343"/>
      <c r="Y19" s="343"/>
      <c r="AG19" s="343"/>
      <c r="AO19" s="343"/>
      <c r="AW19" s="343"/>
      <c r="BE19" s="343"/>
      <c r="BM19" s="343"/>
      <c r="BU19" s="343"/>
      <c r="CC19" s="343"/>
      <c r="CK19" s="343"/>
      <c r="CS19" s="343"/>
      <c r="DA19" s="343"/>
      <c r="DI19" s="343"/>
      <c r="DQ19" s="343"/>
      <c r="DY19" s="343"/>
      <c r="EG19" s="343"/>
      <c r="EO19" s="343"/>
      <c r="EW19" s="343"/>
      <c r="FE19" s="343"/>
      <c r="FM19" s="343"/>
      <c r="FU19" s="343"/>
      <c r="GC19" s="343"/>
      <c r="GK19" s="343"/>
      <c r="GS19" s="343"/>
      <c r="HA19" s="343"/>
      <c r="HI19" s="343"/>
      <c r="HQ19" s="343"/>
      <c r="HY19" s="343"/>
      <c r="IG19" s="343"/>
      <c r="IO19" s="343"/>
    </row>
    <row r="20" spans="1:249" s="173" customFormat="1" ht="17.25" customHeight="1">
      <c r="A20" s="350"/>
      <c r="B20" s="376"/>
      <c r="C20" s="348"/>
      <c r="D20" s="354"/>
      <c r="E20" s="373"/>
      <c r="F20" s="356"/>
      <c r="G20" s="356"/>
      <c r="H20" s="365"/>
      <c r="I20" s="352"/>
      <c r="J20" s="354"/>
      <c r="K20" s="347"/>
      <c r="L20" s="300"/>
      <c r="M20" s="242"/>
      <c r="Q20" s="343"/>
      <c r="Y20" s="343"/>
      <c r="AG20" s="343"/>
      <c r="AO20" s="343"/>
      <c r="AW20" s="343"/>
      <c r="BE20" s="343"/>
      <c r="BM20" s="343"/>
      <c r="BU20" s="343"/>
      <c r="CC20" s="343"/>
      <c r="CK20" s="343"/>
      <c r="CS20" s="343"/>
      <c r="DA20" s="343"/>
      <c r="DI20" s="343"/>
      <c r="DQ20" s="343"/>
      <c r="DY20" s="343"/>
      <c r="EG20" s="343"/>
      <c r="EO20" s="343"/>
      <c r="EW20" s="343"/>
      <c r="FE20" s="343"/>
      <c r="FM20" s="343"/>
      <c r="FU20" s="343"/>
      <c r="GC20" s="343"/>
      <c r="GK20" s="343"/>
      <c r="GS20" s="343"/>
      <c r="HA20" s="343"/>
      <c r="HI20" s="343"/>
      <c r="HQ20" s="343"/>
      <c r="HY20" s="343"/>
      <c r="IG20" s="343"/>
      <c r="IO20" s="343"/>
    </row>
    <row r="21" spans="1:249" s="173" customFormat="1" ht="80.25" customHeight="1" hidden="1">
      <c r="A21" s="350"/>
      <c r="B21" s="376"/>
      <c r="C21" s="348"/>
      <c r="D21" s="354"/>
      <c r="E21" s="373"/>
      <c r="F21" s="213"/>
      <c r="G21" s="213"/>
      <c r="H21" s="365"/>
      <c r="I21" s="190">
        <v>66</v>
      </c>
      <c r="J21" s="354"/>
      <c r="K21" s="347"/>
      <c r="L21" s="244"/>
      <c r="M21" s="242"/>
      <c r="Q21" s="343"/>
      <c r="Y21" s="343"/>
      <c r="AG21" s="343"/>
      <c r="AO21" s="343"/>
      <c r="AW21" s="343"/>
      <c r="BE21" s="343"/>
      <c r="BM21" s="343"/>
      <c r="BU21" s="343"/>
      <c r="CC21" s="343"/>
      <c r="CK21" s="343"/>
      <c r="CS21" s="343"/>
      <c r="DA21" s="343"/>
      <c r="DI21" s="343"/>
      <c r="DQ21" s="343"/>
      <c r="DY21" s="343"/>
      <c r="EG21" s="343"/>
      <c r="EO21" s="343"/>
      <c r="EW21" s="343"/>
      <c r="FE21" s="343"/>
      <c r="FM21" s="343"/>
      <c r="FU21" s="343"/>
      <c r="GC21" s="343"/>
      <c r="GK21" s="343"/>
      <c r="GS21" s="343"/>
      <c r="HA21" s="343"/>
      <c r="HI21" s="343"/>
      <c r="HQ21" s="343"/>
      <c r="HY21" s="343"/>
      <c r="IG21" s="343"/>
      <c r="IO21" s="343"/>
    </row>
    <row r="22" spans="1:249" s="173" customFormat="1" ht="80.25" customHeight="1" hidden="1" thickBot="1">
      <c r="A22" s="350"/>
      <c r="B22" s="377"/>
      <c r="C22" s="348"/>
      <c r="D22" s="354"/>
      <c r="E22" s="373"/>
      <c r="F22" s="213"/>
      <c r="G22" s="213"/>
      <c r="H22" s="365"/>
      <c r="I22" s="190">
        <v>66</v>
      </c>
      <c r="J22" s="354"/>
      <c r="K22" s="347"/>
      <c r="L22" s="244"/>
      <c r="M22" s="242"/>
      <c r="Q22" s="343"/>
      <c r="Y22" s="343"/>
      <c r="AG22" s="343"/>
      <c r="AO22" s="343"/>
      <c r="AW22" s="343"/>
      <c r="BE22" s="343"/>
      <c r="BM22" s="343"/>
      <c r="BU22" s="343"/>
      <c r="CC22" s="343"/>
      <c r="CK22" s="343"/>
      <c r="CS22" s="343"/>
      <c r="DA22" s="343"/>
      <c r="DI22" s="343"/>
      <c r="DQ22" s="343"/>
      <c r="DY22" s="343"/>
      <c r="EG22" s="343"/>
      <c r="EO22" s="343"/>
      <c r="EW22" s="343"/>
      <c r="FE22" s="343"/>
      <c r="FM22" s="343"/>
      <c r="FU22" s="343"/>
      <c r="GC22" s="343"/>
      <c r="GK22" s="343"/>
      <c r="GS22" s="343"/>
      <c r="HA22" s="343"/>
      <c r="HI22" s="343"/>
      <c r="HQ22" s="343"/>
      <c r="HY22" s="343"/>
      <c r="IG22" s="343"/>
      <c r="IO22" s="343"/>
    </row>
    <row r="23" spans="1:249" s="173" customFormat="1" ht="80.25" customHeight="1">
      <c r="A23" s="350"/>
      <c r="B23" s="338" t="s">
        <v>151</v>
      </c>
      <c r="C23" s="348"/>
      <c r="D23" s="354"/>
      <c r="E23" s="373"/>
      <c r="F23" s="349">
        <f>G23*4.2356</f>
        <v>3981464</v>
      </c>
      <c r="G23" s="349">
        <v>940000</v>
      </c>
      <c r="H23" s="365"/>
      <c r="I23" s="354" t="s">
        <v>119</v>
      </c>
      <c r="J23" s="354"/>
      <c r="K23" s="347"/>
      <c r="L23"/>
      <c r="M23" s="242"/>
      <c r="Q23" s="343"/>
      <c r="Y23" s="343"/>
      <c r="AG23" s="343"/>
      <c r="AO23" s="343"/>
      <c r="AW23" s="343"/>
      <c r="BE23" s="343"/>
      <c r="BM23" s="343"/>
      <c r="BU23" s="343"/>
      <c r="CC23" s="343"/>
      <c r="CK23" s="343"/>
      <c r="CS23" s="343"/>
      <c r="DA23" s="343"/>
      <c r="DI23" s="343"/>
      <c r="DQ23" s="343"/>
      <c r="DY23" s="343"/>
      <c r="EG23" s="343"/>
      <c r="EO23" s="343"/>
      <c r="EW23" s="343"/>
      <c r="FE23" s="343"/>
      <c r="FM23" s="343"/>
      <c r="FU23" s="343"/>
      <c r="GC23" s="343"/>
      <c r="GK23" s="343"/>
      <c r="GS23" s="343"/>
      <c r="HA23" s="343"/>
      <c r="HI23" s="343"/>
      <c r="HQ23" s="343"/>
      <c r="HY23" s="343"/>
      <c r="IG23" s="343"/>
      <c r="IO23" s="343"/>
    </row>
    <row r="24" spans="1:249" s="173" customFormat="1" ht="111.75" customHeight="1">
      <c r="A24" s="350"/>
      <c r="B24" s="338"/>
      <c r="C24" s="348"/>
      <c r="D24" s="354"/>
      <c r="E24" s="373"/>
      <c r="F24" s="349"/>
      <c r="G24" s="349"/>
      <c r="H24" s="362"/>
      <c r="I24" s="354"/>
      <c r="J24" s="354"/>
      <c r="K24" s="347"/>
      <c r="L24" s="300">
        <f>F23</f>
        <v>3981464</v>
      </c>
      <c r="M24" s="242"/>
      <c r="Q24" s="343"/>
      <c r="Y24" s="343"/>
      <c r="AG24" s="343"/>
      <c r="AO24" s="343"/>
      <c r="AW24" s="343"/>
      <c r="BE24" s="343"/>
      <c r="BM24" s="343"/>
      <c r="BU24" s="343"/>
      <c r="CC24" s="343"/>
      <c r="CK24" s="343"/>
      <c r="CS24" s="343"/>
      <c r="DA24" s="343"/>
      <c r="DI24" s="343"/>
      <c r="DQ24" s="343"/>
      <c r="DY24" s="343"/>
      <c r="EG24" s="343"/>
      <c r="EO24" s="343"/>
      <c r="EW24" s="343"/>
      <c r="FE24" s="343"/>
      <c r="FM24" s="343"/>
      <c r="FU24" s="343"/>
      <c r="GC24" s="343"/>
      <c r="GK24" s="343"/>
      <c r="GS24" s="343"/>
      <c r="HA24" s="343"/>
      <c r="HI24" s="343"/>
      <c r="HQ24" s="343"/>
      <c r="HY24" s="343"/>
      <c r="IG24" s="343"/>
      <c r="IO24" s="343"/>
    </row>
    <row r="25" spans="1:249" s="173" customFormat="1" ht="80.25" customHeight="1" hidden="1">
      <c r="A25" s="214"/>
      <c r="B25" s="338"/>
      <c r="C25" s="215"/>
      <c r="D25" s="194"/>
      <c r="E25" s="194" t="s">
        <v>95</v>
      </c>
      <c r="F25" s="216"/>
      <c r="G25" s="216"/>
      <c r="H25" s="217"/>
      <c r="I25" s="194"/>
      <c r="J25" s="190"/>
      <c r="K25" s="192"/>
      <c r="L25" s="244"/>
      <c r="M25" s="242"/>
      <c r="Q25" s="343"/>
      <c r="Y25" s="343"/>
      <c r="AG25" s="343"/>
      <c r="AO25" s="343"/>
      <c r="AW25" s="343"/>
      <c r="BE25" s="343"/>
      <c r="BM25" s="343"/>
      <c r="BU25" s="343"/>
      <c r="CC25" s="343"/>
      <c r="CK25" s="343"/>
      <c r="CS25" s="343"/>
      <c r="DA25" s="343"/>
      <c r="DI25" s="343"/>
      <c r="DQ25" s="343"/>
      <c r="DY25" s="343"/>
      <c r="EG25" s="343"/>
      <c r="EO25" s="343"/>
      <c r="EW25" s="343"/>
      <c r="FE25" s="343"/>
      <c r="FM25" s="343"/>
      <c r="FU25" s="343"/>
      <c r="GC25" s="343"/>
      <c r="GK25" s="343"/>
      <c r="GS25" s="343"/>
      <c r="HA25" s="343"/>
      <c r="HI25" s="343"/>
      <c r="HQ25" s="343"/>
      <c r="HY25" s="343"/>
      <c r="IG25" s="343"/>
      <c r="IO25" s="343"/>
    </row>
    <row r="26" spans="1:249" s="173" customFormat="1" ht="80.25" customHeight="1" hidden="1" thickBot="1">
      <c r="A26" s="214"/>
      <c r="B26" s="338"/>
      <c r="C26" s="215"/>
      <c r="D26" s="194"/>
      <c r="E26" s="194" t="s">
        <v>96</v>
      </c>
      <c r="F26" s="216"/>
      <c r="G26" s="216"/>
      <c r="H26" s="217"/>
      <c r="I26" s="194"/>
      <c r="J26" s="190"/>
      <c r="K26" s="192"/>
      <c r="L26" s="244"/>
      <c r="M26" s="242"/>
      <c r="Q26" s="343"/>
      <c r="Y26" s="343"/>
      <c r="AG26" s="343"/>
      <c r="AO26" s="343"/>
      <c r="AW26" s="343"/>
      <c r="BE26" s="343"/>
      <c r="BM26" s="343"/>
      <c r="BU26" s="343"/>
      <c r="CC26" s="343"/>
      <c r="CK26" s="343"/>
      <c r="CS26" s="343"/>
      <c r="DA26" s="343"/>
      <c r="DI26" s="343"/>
      <c r="DQ26" s="343"/>
      <c r="DY26" s="343"/>
      <c r="EG26" s="343"/>
      <c r="EO26" s="343"/>
      <c r="EW26" s="343"/>
      <c r="FE26" s="343"/>
      <c r="FM26" s="343"/>
      <c r="FU26" s="343"/>
      <c r="GC26" s="343"/>
      <c r="GK26" s="343"/>
      <c r="GS26" s="343"/>
      <c r="HA26" s="343"/>
      <c r="HI26" s="343"/>
      <c r="HQ26" s="343"/>
      <c r="HY26" s="343"/>
      <c r="IG26" s="343"/>
      <c r="IO26" s="343"/>
    </row>
    <row r="27" spans="1:249" s="173" customFormat="1" ht="308.25" customHeight="1">
      <c r="A27" s="214">
        <v>4</v>
      </c>
      <c r="B27" s="199" t="s">
        <v>151</v>
      </c>
      <c r="C27" s="196" t="s">
        <v>595</v>
      </c>
      <c r="D27" s="190" t="s">
        <v>362</v>
      </c>
      <c r="E27" s="194" t="s">
        <v>96</v>
      </c>
      <c r="F27" s="213">
        <f>G27*$K$1</f>
        <v>4013706</v>
      </c>
      <c r="G27" s="213">
        <v>940000</v>
      </c>
      <c r="H27" s="219" t="s">
        <v>488</v>
      </c>
      <c r="I27" s="194">
        <v>66</v>
      </c>
      <c r="J27" s="190" t="s">
        <v>277</v>
      </c>
      <c r="K27" s="195" t="s">
        <v>467</v>
      </c>
      <c r="L27" s="244"/>
      <c r="M27" s="242"/>
      <c r="Q27" s="343"/>
      <c r="Y27" s="343"/>
      <c r="AG27" s="343"/>
      <c r="AO27" s="343"/>
      <c r="AW27" s="343"/>
      <c r="BE27" s="343"/>
      <c r="BM27" s="343"/>
      <c r="BU27" s="343"/>
      <c r="CC27" s="343"/>
      <c r="CK27" s="343"/>
      <c r="CS27" s="343"/>
      <c r="DA27" s="343"/>
      <c r="DI27" s="343"/>
      <c r="DQ27" s="343"/>
      <c r="DY27" s="343"/>
      <c r="EG27" s="343"/>
      <c r="EO27" s="343"/>
      <c r="EW27" s="343"/>
      <c r="FE27" s="343"/>
      <c r="FM27" s="343"/>
      <c r="FU27" s="343"/>
      <c r="GC27" s="343"/>
      <c r="GK27" s="343"/>
      <c r="GS27" s="343"/>
      <c r="HA27" s="343"/>
      <c r="HI27" s="343"/>
      <c r="HQ27" s="343"/>
      <c r="HY27" s="343"/>
      <c r="IG27" s="343"/>
      <c r="IO27" s="343"/>
    </row>
    <row r="28" spans="1:249" ht="54.75" customHeight="1">
      <c r="A28" s="339" t="s">
        <v>289</v>
      </c>
      <c r="B28" s="340"/>
      <c r="C28" s="340"/>
      <c r="D28" s="340"/>
      <c r="E28" s="341"/>
      <c r="F28" s="220"/>
      <c r="G28" s="221"/>
      <c r="H28" s="222"/>
      <c r="I28" s="221"/>
      <c r="J28" s="221"/>
      <c r="K28" s="221"/>
      <c r="L28" s="244"/>
      <c r="M28" s="242"/>
      <c r="Q28" s="344"/>
      <c r="Y28" s="344"/>
      <c r="AG28" s="344"/>
      <c r="AO28" s="344"/>
      <c r="AW28" s="344"/>
      <c r="BE28" s="344"/>
      <c r="BM28" s="344"/>
      <c r="BU28" s="344"/>
      <c r="CC28" s="344"/>
      <c r="CK28" s="344"/>
      <c r="CS28" s="344"/>
      <c r="DA28" s="344"/>
      <c r="DI28" s="344"/>
      <c r="DQ28" s="344"/>
      <c r="DY28" s="344"/>
      <c r="EG28" s="344"/>
      <c r="EO28" s="344"/>
      <c r="EW28" s="344"/>
      <c r="FE28" s="344"/>
      <c r="FM28" s="344"/>
      <c r="FU28" s="344"/>
      <c r="GC28" s="344"/>
      <c r="GK28" s="344"/>
      <c r="GS28" s="344"/>
      <c r="HA28" s="344"/>
      <c r="HI28" s="344"/>
      <c r="HQ28" s="344"/>
      <c r="HY28" s="344"/>
      <c r="IG28" s="344"/>
      <c r="IO28" s="344"/>
    </row>
    <row r="29" spans="1:13" s="173" customFormat="1" ht="282" customHeight="1">
      <c r="A29" s="190">
        <v>5</v>
      </c>
      <c r="B29" s="190" t="s">
        <v>251</v>
      </c>
      <c r="C29" s="191" t="s">
        <v>600</v>
      </c>
      <c r="D29" s="190" t="s">
        <v>252</v>
      </c>
      <c r="E29" s="194" t="s">
        <v>253</v>
      </c>
      <c r="F29" s="213">
        <f>G29*4.2405</f>
        <v>110041188.93746549</v>
      </c>
      <c r="G29" s="213">
        <v>25950050.450999998</v>
      </c>
      <c r="H29" s="219" t="s">
        <v>635</v>
      </c>
      <c r="I29" s="190" t="s">
        <v>111</v>
      </c>
      <c r="J29" s="190" t="s">
        <v>65</v>
      </c>
      <c r="K29" s="351" t="s">
        <v>461</v>
      </c>
      <c r="L29" s="245">
        <f>F29</f>
        <v>110041188.93746549</v>
      </c>
      <c r="M29" s="242"/>
    </row>
    <row r="30" spans="1:13" s="174" customFormat="1" ht="180" customHeight="1">
      <c r="A30" s="214">
        <v>6</v>
      </c>
      <c r="B30" s="190" t="s">
        <v>456</v>
      </c>
      <c r="C30" s="191" t="s">
        <v>601</v>
      </c>
      <c r="D30" s="199" t="s">
        <v>119</v>
      </c>
      <c r="E30" s="197" t="s">
        <v>119</v>
      </c>
      <c r="F30" s="213">
        <f>G30*4.2405</f>
        <v>44843287.5</v>
      </c>
      <c r="G30" s="213">
        <v>10575000</v>
      </c>
      <c r="H30" s="219" t="s">
        <v>119</v>
      </c>
      <c r="I30" s="190" t="s">
        <v>119</v>
      </c>
      <c r="J30" s="190" t="s">
        <v>411</v>
      </c>
      <c r="K30" s="352"/>
      <c r="L30" s="232">
        <f>F30</f>
        <v>44843287.5</v>
      </c>
      <c r="M30" s="242"/>
    </row>
    <row r="31" spans="1:13" ht="54.75" customHeight="1">
      <c r="A31" s="342" t="s">
        <v>99</v>
      </c>
      <c r="B31" s="340"/>
      <c r="C31" s="340"/>
      <c r="D31" s="340"/>
      <c r="E31" s="341"/>
      <c r="F31" s="111"/>
      <c r="G31" s="111"/>
      <c r="H31" s="218"/>
      <c r="I31" s="111"/>
      <c r="J31" s="111"/>
      <c r="K31" s="111"/>
      <c r="L31" s="244"/>
      <c r="M31" s="242"/>
    </row>
    <row r="32" spans="1:13" ht="54.75" customHeight="1">
      <c r="A32" s="342" t="s">
        <v>104</v>
      </c>
      <c r="B32" s="340"/>
      <c r="C32" s="340"/>
      <c r="D32" s="340"/>
      <c r="E32" s="341"/>
      <c r="F32" s="111"/>
      <c r="G32" s="111"/>
      <c r="H32" s="218"/>
      <c r="I32" s="111"/>
      <c r="J32" s="111"/>
      <c r="K32" s="111"/>
      <c r="L32" s="244"/>
      <c r="M32" s="242"/>
    </row>
    <row r="33" spans="1:13" ht="358.5" customHeight="1">
      <c r="A33" s="350">
        <v>7</v>
      </c>
      <c r="B33" s="368" t="s">
        <v>103</v>
      </c>
      <c r="C33" s="348" t="s">
        <v>560</v>
      </c>
      <c r="D33" s="347" t="s">
        <v>237</v>
      </c>
      <c r="E33" s="346" t="s">
        <v>630</v>
      </c>
      <c r="F33" s="349">
        <f>G33*$K$1</f>
        <v>101106922.2362136</v>
      </c>
      <c r="G33" s="349">
        <v>23678990.664</v>
      </c>
      <c r="H33" s="361" t="s">
        <v>662</v>
      </c>
      <c r="I33" s="354" t="s">
        <v>205</v>
      </c>
      <c r="J33" s="354" t="s">
        <v>113</v>
      </c>
      <c r="K33" s="347" t="s">
        <v>453</v>
      </c>
      <c r="L33" s="244"/>
      <c r="M33" s="242"/>
    </row>
    <row r="34" spans="1:13" ht="289.5" customHeight="1">
      <c r="A34" s="350"/>
      <c r="B34" s="368"/>
      <c r="C34" s="348"/>
      <c r="D34" s="347"/>
      <c r="E34" s="346"/>
      <c r="F34" s="349"/>
      <c r="G34" s="349"/>
      <c r="H34" s="362"/>
      <c r="I34" s="354"/>
      <c r="J34" s="354"/>
      <c r="K34" s="347"/>
      <c r="L34" s="244"/>
      <c r="M34" s="242"/>
    </row>
    <row r="35" spans="1:13" ht="244.5" customHeight="1">
      <c r="A35" s="214">
        <v>8</v>
      </c>
      <c r="B35" s="135" t="s">
        <v>103</v>
      </c>
      <c r="C35" s="196" t="s">
        <v>560</v>
      </c>
      <c r="D35" s="190" t="s">
        <v>105</v>
      </c>
      <c r="E35" s="193" t="s">
        <v>631</v>
      </c>
      <c r="F35" s="213">
        <f>G35*$K$1</f>
        <v>40137060</v>
      </c>
      <c r="G35" s="213">
        <v>9400000</v>
      </c>
      <c r="H35" s="219" t="s">
        <v>487</v>
      </c>
      <c r="I35" s="190">
        <v>81</v>
      </c>
      <c r="J35" s="190" t="s">
        <v>113</v>
      </c>
      <c r="K35" s="195" t="s">
        <v>454</v>
      </c>
      <c r="L35" s="244"/>
      <c r="M35" s="242"/>
    </row>
    <row r="36" spans="1:13" ht="121.5" customHeight="1">
      <c r="A36" s="214">
        <v>9</v>
      </c>
      <c r="B36" s="135" t="s">
        <v>156</v>
      </c>
      <c r="C36" s="196" t="s">
        <v>119</v>
      </c>
      <c r="D36" s="190" t="s">
        <v>212</v>
      </c>
      <c r="E36" s="193" t="s">
        <v>211</v>
      </c>
      <c r="F36" s="213">
        <f>G36*$K$1</f>
        <v>40137060</v>
      </c>
      <c r="G36" s="213">
        <v>9400000</v>
      </c>
      <c r="H36" s="219" t="s">
        <v>119</v>
      </c>
      <c r="I36" s="190" t="s">
        <v>205</v>
      </c>
      <c r="J36" s="190" t="s">
        <v>278</v>
      </c>
      <c r="K36" s="195"/>
      <c r="L36" s="244"/>
      <c r="M36" s="242"/>
    </row>
    <row r="37" spans="1:13" ht="148.5" customHeight="1">
      <c r="A37" s="214">
        <v>10</v>
      </c>
      <c r="B37" s="135" t="s">
        <v>261</v>
      </c>
      <c r="C37" s="196" t="s">
        <v>119</v>
      </c>
      <c r="D37" s="190" t="s">
        <v>212</v>
      </c>
      <c r="E37" s="193" t="s">
        <v>211</v>
      </c>
      <c r="F37" s="213">
        <f>G37*$K$1</f>
        <v>16054824</v>
      </c>
      <c r="G37" s="213">
        <v>3760000</v>
      </c>
      <c r="H37" s="219" t="s">
        <v>119</v>
      </c>
      <c r="I37" s="190" t="s">
        <v>205</v>
      </c>
      <c r="J37" s="190" t="s">
        <v>279</v>
      </c>
      <c r="K37" s="195"/>
      <c r="L37" s="244"/>
      <c r="M37" s="242"/>
    </row>
    <row r="38" spans="1:13" ht="122.25" customHeight="1">
      <c r="A38" s="214">
        <v>11</v>
      </c>
      <c r="B38" s="135" t="s">
        <v>455</v>
      </c>
      <c r="C38" s="196" t="s">
        <v>119</v>
      </c>
      <c r="D38" s="190" t="s">
        <v>212</v>
      </c>
      <c r="E38" s="193" t="s">
        <v>211</v>
      </c>
      <c r="F38" s="213">
        <f>G38*$K$1</f>
        <v>25687718.399999995</v>
      </c>
      <c r="G38" s="213">
        <v>6015999.999999999</v>
      </c>
      <c r="H38" s="219" t="s">
        <v>119</v>
      </c>
      <c r="I38" s="190" t="s">
        <v>205</v>
      </c>
      <c r="J38" s="190" t="s">
        <v>411</v>
      </c>
      <c r="K38" s="195"/>
      <c r="L38" s="244"/>
      <c r="M38" s="242"/>
    </row>
    <row r="39" spans="1:13" ht="54.75" customHeight="1">
      <c r="A39" s="334" t="s">
        <v>106</v>
      </c>
      <c r="B39" s="335"/>
      <c r="C39" s="335"/>
      <c r="D39" s="335"/>
      <c r="E39" s="336"/>
      <c r="F39" s="220"/>
      <c r="G39" s="111"/>
      <c r="H39" s="218"/>
      <c r="I39" s="111"/>
      <c r="J39" s="111"/>
      <c r="K39" s="111"/>
      <c r="L39" s="244"/>
      <c r="M39" s="242"/>
    </row>
    <row r="40" spans="1:13" ht="54.75" customHeight="1">
      <c r="A40" s="334" t="s">
        <v>473</v>
      </c>
      <c r="B40" s="335"/>
      <c r="C40" s="335"/>
      <c r="D40" s="335"/>
      <c r="E40" s="336"/>
      <c r="F40" s="220"/>
      <c r="G40" s="111"/>
      <c r="H40" s="218"/>
      <c r="I40" s="111"/>
      <c r="J40" s="111"/>
      <c r="K40" s="111"/>
      <c r="L40" s="244"/>
      <c r="M40" s="242"/>
    </row>
    <row r="41" spans="1:13" ht="326.25" customHeight="1">
      <c r="A41" s="214">
        <v>12</v>
      </c>
      <c r="B41" s="199" t="s">
        <v>220</v>
      </c>
      <c r="C41" s="196" t="s">
        <v>561</v>
      </c>
      <c r="D41" s="223" t="s">
        <v>203</v>
      </c>
      <c r="E41" s="192" t="s">
        <v>474</v>
      </c>
      <c r="F41" s="213">
        <f>G41*4.2356</f>
        <v>27417900.239386387</v>
      </c>
      <c r="G41" s="224">
        <v>6473203.380722067</v>
      </c>
      <c r="H41" s="225" t="s">
        <v>632</v>
      </c>
      <c r="I41" s="199" t="s">
        <v>107</v>
      </c>
      <c r="J41" s="190" t="s">
        <v>65</v>
      </c>
      <c r="K41" s="195" t="s">
        <v>534</v>
      </c>
      <c r="L41" s="244">
        <f>F41</f>
        <v>27417900.239386387</v>
      </c>
      <c r="M41" s="242"/>
    </row>
    <row r="42" spans="1:13" ht="54.75" customHeight="1">
      <c r="A42" s="334" t="s">
        <v>108</v>
      </c>
      <c r="B42" s="335"/>
      <c r="C42" s="335"/>
      <c r="D42" s="335"/>
      <c r="E42" s="336"/>
      <c r="F42" s="111"/>
      <c r="G42" s="111"/>
      <c r="H42" s="218"/>
      <c r="I42" s="111"/>
      <c r="J42" s="111"/>
      <c r="K42" s="111"/>
      <c r="L42" s="244"/>
      <c r="M42" s="242"/>
    </row>
    <row r="43" spans="1:16" ht="259.5" customHeight="1">
      <c r="A43" s="350">
        <v>13</v>
      </c>
      <c r="B43" s="338" t="s">
        <v>221</v>
      </c>
      <c r="C43" s="369" t="s">
        <v>562</v>
      </c>
      <c r="D43" s="345" t="s">
        <v>196</v>
      </c>
      <c r="E43" s="372" t="s">
        <v>197</v>
      </c>
      <c r="F43" s="357">
        <f>G43*$K$1</f>
        <v>16500517.367726807</v>
      </c>
      <c r="G43" s="357">
        <v>3864380.2823782307</v>
      </c>
      <c r="H43" s="359" t="s">
        <v>490</v>
      </c>
      <c r="I43" s="353" t="s">
        <v>109</v>
      </c>
      <c r="J43" s="358" t="s">
        <v>65</v>
      </c>
      <c r="K43" s="347"/>
      <c r="L43" s="244"/>
      <c r="M43" s="242"/>
      <c r="P43" s="175"/>
    </row>
    <row r="44" spans="1:13" ht="54.75" customHeight="1">
      <c r="A44" s="350"/>
      <c r="B44" s="338"/>
      <c r="C44" s="369"/>
      <c r="D44" s="345"/>
      <c r="E44" s="372"/>
      <c r="F44" s="357"/>
      <c r="G44" s="357"/>
      <c r="H44" s="360"/>
      <c r="I44" s="353"/>
      <c r="J44" s="358"/>
      <c r="K44" s="347"/>
      <c r="L44" s="244"/>
      <c r="M44" s="242"/>
    </row>
    <row r="45" spans="1:13" ht="54.75" customHeight="1">
      <c r="A45" s="334" t="s">
        <v>116</v>
      </c>
      <c r="B45" s="335"/>
      <c r="C45" s="335"/>
      <c r="D45" s="335"/>
      <c r="E45" s="336"/>
      <c r="F45" s="111"/>
      <c r="G45" s="111"/>
      <c r="H45" s="218"/>
      <c r="I45" s="111"/>
      <c r="J45" s="111"/>
      <c r="K45" s="111"/>
      <c r="L45" s="244"/>
      <c r="M45" s="242"/>
    </row>
    <row r="46" spans="1:13" ht="54.75" customHeight="1">
      <c r="A46" s="334" t="s">
        <v>290</v>
      </c>
      <c r="B46" s="335"/>
      <c r="C46" s="335"/>
      <c r="D46" s="335"/>
      <c r="E46" s="336"/>
      <c r="F46" s="111"/>
      <c r="G46" s="111"/>
      <c r="H46" s="218"/>
      <c r="I46" s="111"/>
      <c r="J46" s="111"/>
      <c r="K46" s="111"/>
      <c r="L46" s="244"/>
      <c r="M46" s="242"/>
    </row>
    <row r="47" spans="1:13" ht="82.5" customHeight="1">
      <c r="A47" s="350">
        <v>14</v>
      </c>
      <c r="B47" s="338" t="s">
        <v>117</v>
      </c>
      <c r="C47" s="348" t="s">
        <v>563</v>
      </c>
      <c r="D47" s="338" t="s">
        <v>239</v>
      </c>
      <c r="E47" s="367" t="s">
        <v>198</v>
      </c>
      <c r="F47" s="349">
        <f>G47*$K$1</f>
        <v>8910427.486882603</v>
      </c>
      <c r="G47" s="349">
        <v>2086800.0390834922</v>
      </c>
      <c r="H47" s="361" t="s">
        <v>487</v>
      </c>
      <c r="I47" s="338" t="s">
        <v>118</v>
      </c>
      <c r="J47" s="338" t="s">
        <v>113</v>
      </c>
      <c r="K47" s="347" t="s">
        <v>216</v>
      </c>
      <c r="L47" s="244"/>
      <c r="M47" s="242"/>
    </row>
    <row r="48" spans="1:13" ht="181.5" customHeight="1">
      <c r="A48" s="350"/>
      <c r="B48" s="338"/>
      <c r="C48" s="348"/>
      <c r="D48" s="338"/>
      <c r="E48" s="367"/>
      <c r="F48" s="349"/>
      <c r="G48" s="349"/>
      <c r="H48" s="362"/>
      <c r="I48" s="338"/>
      <c r="J48" s="338"/>
      <c r="K48" s="347"/>
      <c r="L48" s="245"/>
      <c r="M48" s="242"/>
    </row>
    <row r="49" spans="1:13" ht="409.5" customHeight="1">
      <c r="A49" s="350">
        <v>15</v>
      </c>
      <c r="B49" s="338" t="s">
        <v>206</v>
      </c>
      <c r="C49" s="348" t="s">
        <v>564</v>
      </c>
      <c r="D49" s="347" t="s">
        <v>636</v>
      </c>
      <c r="E49" s="240" t="s">
        <v>505</v>
      </c>
      <c r="F49" s="355">
        <f>G49*$K$1</f>
        <v>65343133.513117395</v>
      </c>
      <c r="G49" s="355">
        <v>15303199.960916508</v>
      </c>
      <c r="H49" s="219" t="s">
        <v>509</v>
      </c>
      <c r="I49" s="338" t="s">
        <v>119</v>
      </c>
      <c r="J49" s="338" t="s">
        <v>113</v>
      </c>
      <c r="K49" s="347" t="s">
        <v>246</v>
      </c>
      <c r="L49" s="244"/>
      <c r="M49" s="242"/>
    </row>
    <row r="50" spans="1:13" ht="229.5" customHeight="1">
      <c r="A50" s="350"/>
      <c r="B50" s="338"/>
      <c r="C50" s="348"/>
      <c r="D50" s="347"/>
      <c r="E50" s="240" t="s">
        <v>506</v>
      </c>
      <c r="F50" s="356"/>
      <c r="G50" s="356"/>
      <c r="H50" s="226" t="s">
        <v>119</v>
      </c>
      <c r="I50" s="338"/>
      <c r="J50" s="338"/>
      <c r="K50" s="347"/>
      <c r="L50" s="244"/>
      <c r="M50" s="242"/>
    </row>
    <row r="51" spans="1:13" ht="30">
      <c r="A51" s="214">
        <v>16</v>
      </c>
      <c r="B51" s="135" t="s">
        <v>146</v>
      </c>
      <c r="C51" s="196" t="s">
        <v>119</v>
      </c>
      <c r="D51" s="199" t="s">
        <v>119</v>
      </c>
      <c r="E51" s="199" t="s">
        <v>119</v>
      </c>
      <c r="F51" s="213">
        <f>G51*$K$1</f>
        <v>18061677</v>
      </c>
      <c r="G51" s="213">
        <v>4230000</v>
      </c>
      <c r="H51" s="227" t="s">
        <v>119</v>
      </c>
      <c r="I51" s="199" t="s">
        <v>119</v>
      </c>
      <c r="J51" s="190" t="s">
        <v>278</v>
      </c>
      <c r="K51" s="195"/>
      <c r="L51" s="244"/>
      <c r="M51" s="242"/>
    </row>
    <row r="52" spans="1:13" ht="30">
      <c r="A52" s="214">
        <v>17</v>
      </c>
      <c r="B52" s="135" t="s">
        <v>120</v>
      </c>
      <c r="C52" s="196" t="s">
        <v>119</v>
      </c>
      <c r="D52" s="199" t="s">
        <v>119</v>
      </c>
      <c r="E52" s="199" t="s">
        <v>119</v>
      </c>
      <c r="F52" s="213">
        <f>G52*$K$1</f>
        <v>16054824</v>
      </c>
      <c r="G52" s="213">
        <v>3760000</v>
      </c>
      <c r="H52" s="227" t="s">
        <v>119</v>
      </c>
      <c r="I52" s="199" t="s">
        <v>119</v>
      </c>
      <c r="J52" s="190" t="s">
        <v>279</v>
      </c>
      <c r="K52" s="195"/>
      <c r="L52" s="244"/>
      <c r="M52" s="242"/>
    </row>
    <row r="53" spans="1:13" ht="30">
      <c r="A53" s="214">
        <v>18</v>
      </c>
      <c r="B53" s="135" t="s">
        <v>263</v>
      </c>
      <c r="C53" s="196" t="s">
        <v>119</v>
      </c>
      <c r="D53" s="199" t="s">
        <v>119</v>
      </c>
      <c r="E53" s="199" t="s">
        <v>119</v>
      </c>
      <c r="F53" s="213">
        <f>G53*$K$1</f>
        <v>12041118</v>
      </c>
      <c r="G53" s="213">
        <v>2820000</v>
      </c>
      <c r="H53" s="227" t="s">
        <v>119</v>
      </c>
      <c r="I53" s="199" t="s">
        <v>119</v>
      </c>
      <c r="J53" s="190" t="s">
        <v>412</v>
      </c>
      <c r="K53" s="195"/>
      <c r="L53" s="244"/>
      <c r="M53" s="242"/>
    </row>
    <row r="54" spans="1:13" ht="54.75" customHeight="1">
      <c r="A54" s="334" t="s">
        <v>173</v>
      </c>
      <c r="B54" s="335"/>
      <c r="C54" s="335"/>
      <c r="D54" s="335"/>
      <c r="E54" s="336"/>
      <c r="F54" s="220"/>
      <c r="G54" s="111"/>
      <c r="H54" s="218"/>
      <c r="I54" s="111"/>
      <c r="J54" s="111"/>
      <c r="K54" s="111"/>
      <c r="L54" s="244"/>
      <c r="M54" s="242"/>
    </row>
    <row r="55" spans="1:13" ht="54.75" customHeight="1">
      <c r="A55" s="334" t="s">
        <v>457</v>
      </c>
      <c r="B55" s="335"/>
      <c r="C55" s="335"/>
      <c r="D55" s="335"/>
      <c r="E55" s="336"/>
      <c r="F55" s="220"/>
      <c r="G55" s="111"/>
      <c r="H55" s="218"/>
      <c r="I55" s="111"/>
      <c r="J55" s="111"/>
      <c r="K55" s="111"/>
      <c r="L55" s="246"/>
      <c r="M55" s="242"/>
    </row>
    <row r="56" spans="1:13" ht="198">
      <c r="A56" s="229">
        <v>19</v>
      </c>
      <c r="B56" s="190" t="s">
        <v>179</v>
      </c>
      <c r="C56" s="196" t="s">
        <v>565</v>
      </c>
      <c r="D56" s="190" t="s">
        <v>180</v>
      </c>
      <c r="E56" s="194" t="s">
        <v>276</v>
      </c>
      <c r="F56" s="213">
        <f>G56*$K$1</f>
        <v>170582505</v>
      </c>
      <c r="G56" s="230">
        <v>39950000</v>
      </c>
      <c r="H56" s="219" t="s">
        <v>487</v>
      </c>
      <c r="I56" s="194">
        <v>26</v>
      </c>
      <c r="J56" s="190" t="s">
        <v>113</v>
      </c>
      <c r="K56" s="229"/>
      <c r="L56" s="246"/>
      <c r="M56" s="242"/>
    </row>
    <row r="57" spans="1:13" ht="54.75" customHeight="1">
      <c r="A57" s="334" t="s">
        <v>136</v>
      </c>
      <c r="B57" s="335"/>
      <c r="C57" s="335"/>
      <c r="D57" s="335"/>
      <c r="E57" s="336"/>
      <c r="F57" s="220"/>
      <c r="G57" s="111"/>
      <c r="H57" s="218"/>
      <c r="I57" s="111"/>
      <c r="J57" s="111"/>
      <c r="K57" s="111"/>
      <c r="L57" s="244"/>
      <c r="M57" s="242"/>
    </row>
    <row r="58" spans="1:13" ht="54.75" customHeight="1">
      <c r="A58" s="334" t="s">
        <v>137</v>
      </c>
      <c r="B58" s="335"/>
      <c r="C58" s="335"/>
      <c r="D58" s="335"/>
      <c r="E58" s="336"/>
      <c r="F58" s="220"/>
      <c r="G58" s="111"/>
      <c r="H58" s="218"/>
      <c r="I58" s="111"/>
      <c r="J58" s="111"/>
      <c r="K58" s="111"/>
      <c r="L58" s="244"/>
      <c r="M58" s="242"/>
    </row>
    <row r="59" spans="1:17" ht="318" customHeight="1">
      <c r="A59" s="214">
        <v>20</v>
      </c>
      <c r="B59" s="199" t="s">
        <v>226</v>
      </c>
      <c r="C59" s="196" t="s">
        <v>566</v>
      </c>
      <c r="D59" s="199" t="s">
        <v>141</v>
      </c>
      <c r="E59" s="192" t="s">
        <v>142</v>
      </c>
      <c r="F59" s="213">
        <f>G59*$K$1</f>
        <v>28171861.026431195</v>
      </c>
      <c r="G59" s="228">
        <v>6597780.04787728</v>
      </c>
      <c r="H59" s="231" t="s">
        <v>633</v>
      </c>
      <c r="I59" s="190">
        <v>52</v>
      </c>
      <c r="J59" s="199" t="s">
        <v>113</v>
      </c>
      <c r="K59" s="195" t="s">
        <v>374</v>
      </c>
      <c r="L59" s="232"/>
      <c r="M59" s="247"/>
      <c r="N59" s="176"/>
      <c r="O59" s="176"/>
      <c r="P59" s="176"/>
      <c r="Q59" s="176"/>
    </row>
    <row r="60" spans="1:13" ht="30">
      <c r="A60" s="214">
        <v>21</v>
      </c>
      <c r="B60" s="199" t="s">
        <v>407</v>
      </c>
      <c r="C60" s="196" t="s">
        <v>119</v>
      </c>
      <c r="D60" s="199" t="s">
        <v>119</v>
      </c>
      <c r="E60" s="192" t="s">
        <v>119</v>
      </c>
      <c r="F60" s="213">
        <f>G60*$K$1</f>
        <v>13378199.865877911</v>
      </c>
      <c r="G60" s="228">
        <v>3133141.2599540767</v>
      </c>
      <c r="H60" s="233" t="s">
        <v>119</v>
      </c>
      <c r="I60" s="190" t="s">
        <v>119</v>
      </c>
      <c r="J60" s="199" t="s">
        <v>278</v>
      </c>
      <c r="K60" s="195"/>
      <c r="L60" s="248"/>
      <c r="M60" s="242"/>
    </row>
    <row r="61" spans="1:13" ht="30">
      <c r="A61" s="214">
        <v>22</v>
      </c>
      <c r="B61" s="135" t="s">
        <v>408</v>
      </c>
      <c r="C61" s="196" t="s">
        <v>119</v>
      </c>
      <c r="D61" s="199" t="s">
        <v>119</v>
      </c>
      <c r="E61" s="192" t="s">
        <v>119</v>
      </c>
      <c r="F61" s="213">
        <f>G61*$K$1</f>
        <v>5202633.798626702</v>
      </c>
      <c r="G61" s="228">
        <v>1218443.944501441</v>
      </c>
      <c r="H61" s="233" t="s">
        <v>119</v>
      </c>
      <c r="I61" s="190" t="s">
        <v>119</v>
      </c>
      <c r="J61" s="190" t="s">
        <v>279</v>
      </c>
      <c r="K61" s="195"/>
      <c r="L61" s="248"/>
      <c r="M61" s="242"/>
    </row>
    <row r="62" spans="1:13" ht="30">
      <c r="A62" s="214">
        <v>23</v>
      </c>
      <c r="B62" s="135" t="s">
        <v>409</v>
      </c>
      <c r="C62" s="196" t="s">
        <v>119</v>
      </c>
      <c r="D62" s="199" t="s">
        <v>119</v>
      </c>
      <c r="E62" s="192" t="s">
        <v>119</v>
      </c>
      <c r="F62" s="213">
        <f>G62*$K$1</f>
        <v>7432335.818846548</v>
      </c>
      <c r="G62" s="228">
        <v>1740634.6328594459</v>
      </c>
      <c r="H62" s="233" t="s">
        <v>119</v>
      </c>
      <c r="I62" s="190" t="s">
        <v>119</v>
      </c>
      <c r="J62" s="190" t="s">
        <v>412</v>
      </c>
      <c r="K62" s="195"/>
      <c r="L62" s="248"/>
      <c r="M62" s="242"/>
    </row>
    <row r="63" spans="1:13" ht="54.75" customHeight="1">
      <c r="A63" s="334" t="s">
        <v>475</v>
      </c>
      <c r="B63" s="335"/>
      <c r="C63" s="335"/>
      <c r="D63" s="335"/>
      <c r="E63" s="336"/>
      <c r="F63" s="220"/>
      <c r="G63" s="111"/>
      <c r="H63" s="218"/>
      <c r="I63" s="111"/>
      <c r="J63" s="111"/>
      <c r="K63" s="111"/>
      <c r="L63" s="243"/>
      <c r="M63" s="242"/>
    </row>
    <row r="64" spans="1:13" ht="54.75" customHeight="1">
      <c r="A64" s="337" t="s">
        <v>634</v>
      </c>
      <c r="B64" s="335"/>
      <c r="C64" s="335"/>
      <c r="D64" s="335"/>
      <c r="E64" s="336"/>
      <c r="F64" s="220"/>
      <c r="G64" s="234"/>
      <c r="H64" s="235"/>
      <c r="I64" s="234"/>
      <c r="J64" s="234"/>
      <c r="K64" s="234"/>
      <c r="L64" s="243"/>
      <c r="M64" s="242"/>
    </row>
    <row r="65" spans="1:13" ht="196.5" customHeight="1">
      <c r="A65" s="214">
        <v>24</v>
      </c>
      <c r="B65" s="135" t="s">
        <v>293</v>
      </c>
      <c r="C65" s="196" t="s">
        <v>580</v>
      </c>
      <c r="D65" s="135" t="s">
        <v>294</v>
      </c>
      <c r="E65" s="193" t="s">
        <v>295</v>
      </c>
      <c r="F65" s="259">
        <f>34435678</f>
        <v>34435678</v>
      </c>
      <c r="G65" s="213">
        <f>F65/4.2405</f>
        <v>8120664.544275439</v>
      </c>
      <c r="H65" s="236" t="s">
        <v>494</v>
      </c>
      <c r="I65" s="190">
        <v>102</v>
      </c>
      <c r="J65" s="190" t="s">
        <v>296</v>
      </c>
      <c r="K65" s="190"/>
      <c r="L65" s="244">
        <f>F65</f>
        <v>34435678</v>
      </c>
      <c r="M65" s="242"/>
    </row>
    <row r="66" spans="1:13" ht="54.75" customHeight="1">
      <c r="A66" s="334" t="s">
        <v>297</v>
      </c>
      <c r="B66" s="335"/>
      <c r="C66" s="335"/>
      <c r="D66" s="335"/>
      <c r="E66" s="336"/>
      <c r="F66" s="220"/>
      <c r="G66" s="111"/>
      <c r="H66" s="218"/>
      <c r="I66" s="111"/>
      <c r="J66" s="111"/>
      <c r="K66" s="111"/>
      <c r="L66" s="243"/>
      <c r="M66" s="242"/>
    </row>
    <row r="67" spans="1:13" ht="204" customHeight="1">
      <c r="A67" s="214">
        <v>25</v>
      </c>
      <c r="B67" s="135" t="s">
        <v>298</v>
      </c>
      <c r="C67" s="196" t="s">
        <v>581</v>
      </c>
      <c r="D67" s="135" t="s">
        <v>299</v>
      </c>
      <c r="E67" s="193" t="s">
        <v>300</v>
      </c>
      <c r="F67" s="213">
        <f>G67*$K$1</f>
        <v>31024485.94056528</v>
      </c>
      <c r="G67" s="213">
        <v>7265857.734505558</v>
      </c>
      <c r="H67" s="236" t="s">
        <v>586</v>
      </c>
      <c r="I67" s="190">
        <v>104</v>
      </c>
      <c r="J67" s="190" t="s">
        <v>296</v>
      </c>
      <c r="K67" s="190"/>
      <c r="L67" s="243"/>
      <c r="M67" s="242"/>
    </row>
    <row r="68" spans="1:13" ht="54.75" customHeight="1">
      <c r="A68" s="334" t="s">
        <v>301</v>
      </c>
      <c r="B68" s="335"/>
      <c r="C68" s="335"/>
      <c r="D68" s="335"/>
      <c r="E68" s="336"/>
      <c r="F68" s="220"/>
      <c r="G68" s="111"/>
      <c r="H68" s="218"/>
      <c r="I68" s="111"/>
      <c r="J68" s="111"/>
      <c r="K68" s="111"/>
      <c r="L68" s="243"/>
      <c r="M68" s="242"/>
    </row>
    <row r="69" spans="1:13" ht="198">
      <c r="A69" s="214">
        <v>26</v>
      </c>
      <c r="B69" s="135" t="s">
        <v>302</v>
      </c>
      <c r="C69" s="196" t="s">
        <v>603</v>
      </c>
      <c r="D69" s="135" t="s">
        <v>303</v>
      </c>
      <c r="E69" s="193" t="s">
        <v>476</v>
      </c>
      <c r="F69" s="213">
        <f>G69*4.2356</f>
        <v>18157407.54196033</v>
      </c>
      <c r="G69" s="213">
        <v>4286856.06335828</v>
      </c>
      <c r="H69" s="236" t="s">
        <v>495</v>
      </c>
      <c r="I69" s="190">
        <v>105</v>
      </c>
      <c r="J69" s="190" t="s">
        <v>296</v>
      </c>
      <c r="K69" s="270" t="s">
        <v>657</v>
      </c>
      <c r="L69" s="244">
        <f>F69</f>
        <v>18157407.54196033</v>
      </c>
      <c r="M69" s="242"/>
    </row>
    <row r="70" spans="1:13" ht="30">
      <c r="A70" s="214">
        <v>27</v>
      </c>
      <c r="B70" s="135" t="s">
        <v>305</v>
      </c>
      <c r="C70" s="196" t="s">
        <v>119</v>
      </c>
      <c r="D70" s="199" t="s">
        <v>119</v>
      </c>
      <c r="E70" s="199" t="s">
        <v>119</v>
      </c>
      <c r="F70" s="213">
        <f>G70*4.2356</f>
        <v>3282695.148828986</v>
      </c>
      <c r="G70" s="213">
        <v>775024.8250139263</v>
      </c>
      <c r="H70" s="236" t="s">
        <v>495</v>
      </c>
      <c r="I70" s="190" t="s">
        <v>119</v>
      </c>
      <c r="J70" s="190" t="s">
        <v>296</v>
      </c>
      <c r="K70" s="190"/>
      <c r="L70" s="244">
        <f>F70</f>
        <v>3282695.148828986</v>
      </c>
      <c r="M70" s="242"/>
    </row>
    <row r="71" spans="1:13" ht="47.25" customHeight="1">
      <c r="A71" s="214">
        <v>28</v>
      </c>
      <c r="B71" s="135" t="s">
        <v>306</v>
      </c>
      <c r="C71" s="196" t="s">
        <v>119</v>
      </c>
      <c r="D71" s="199" t="s">
        <v>119</v>
      </c>
      <c r="E71" s="199" t="s">
        <v>119</v>
      </c>
      <c r="F71" s="213">
        <f>G71*4.2356</f>
        <v>2256852.914819928</v>
      </c>
      <c r="G71" s="213">
        <v>532829.5671970743</v>
      </c>
      <c r="H71" s="236" t="s">
        <v>495</v>
      </c>
      <c r="I71" s="190" t="s">
        <v>119</v>
      </c>
      <c r="J71" s="190" t="s">
        <v>296</v>
      </c>
      <c r="K71" s="190"/>
      <c r="L71" s="244">
        <f>F71</f>
        <v>2256852.914819928</v>
      </c>
      <c r="M71" s="242"/>
    </row>
    <row r="72" spans="1:13" ht="53.25" customHeight="1">
      <c r="A72" s="214">
        <v>29</v>
      </c>
      <c r="B72" s="135" t="s">
        <v>307</v>
      </c>
      <c r="C72" s="196" t="s">
        <v>119</v>
      </c>
      <c r="D72" s="199" t="s">
        <v>119</v>
      </c>
      <c r="E72" s="199" t="s">
        <v>119</v>
      </c>
      <c r="F72" s="213">
        <f>G72*4.2356</f>
        <v>3693032.042432609</v>
      </c>
      <c r="G72" s="213">
        <v>871902.928140667</v>
      </c>
      <c r="H72" s="236" t="s">
        <v>495</v>
      </c>
      <c r="I72" s="190" t="s">
        <v>119</v>
      </c>
      <c r="J72" s="190" t="s">
        <v>296</v>
      </c>
      <c r="K72" s="190"/>
      <c r="L72" s="244">
        <f>F72</f>
        <v>3693032.042432609</v>
      </c>
      <c r="M72" s="242"/>
    </row>
    <row r="73" spans="1:13" ht="54.75" customHeight="1">
      <c r="A73" s="334" t="s">
        <v>308</v>
      </c>
      <c r="B73" s="335"/>
      <c r="C73" s="335"/>
      <c r="D73" s="335"/>
      <c r="E73" s="336"/>
      <c r="F73" s="220"/>
      <c r="G73" s="111"/>
      <c r="H73" s="218"/>
      <c r="I73" s="111"/>
      <c r="J73" s="111"/>
      <c r="K73" s="111"/>
      <c r="L73" s="243"/>
      <c r="M73" s="242"/>
    </row>
    <row r="74" spans="1:13" ht="266.25" customHeight="1">
      <c r="A74" s="214">
        <v>30</v>
      </c>
      <c r="B74" s="135" t="s">
        <v>309</v>
      </c>
      <c r="C74" s="196" t="s">
        <v>594</v>
      </c>
      <c r="D74" s="135" t="s">
        <v>310</v>
      </c>
      <c r="E74" s="193" t="s">
        <v>311</v>
      </c>
      <c r="F74" s="213">
        <f>G74*$K$1</f>
        <v>11375644.844873937</v>
      </c>
      <c r="G74" s="213">
        <v>2664147.8359853714</v>
      </c>
      <c r="H74" s="236" t="s">
        <v>490</v>
      </c>
      <c r="I74" s="190">
        <v>106</v>
      </c>
      <c r="J74" s="190" t="s">
        <v>113</v>
      </c>
      <c r="K74" s="190"/>
      <c r="L74" s="243"/>
      <c r="M74" s="242"/>
    </row>
    <row r="75" spans="1:13" ht="54.75" customHeight="1">
      <c r="A75" s="334" t="s">
        <v>312</v>
      </c>
      <c r="B75" s="335"/>
      <c r="C75" s="335"/>
      <c r="D75" s="335"/>
      <c r="E75" s="336"/>
      <c r="F75" s="220"/>
      <c r="G75" s="111"/>
      <c r="H75" s="218"/>
      <c r="I75" s="111"/>
      <c r="J75" s="111"/>
      <c r="K75" s="111"/>
      <c r="L75" s="243"/>
      <c r="M75" s="242"/>
    </row>
    <row r="76" spans="1:13" ht="54.75" customHeight="1">
      <c r="A76" s="334" t="s">
        <v>313</v>
      </c>
      <c r="B76" s="335"/>
      <c r="C76" s="335"/>
      <c r="D76" s="335"/>
      <c r="E76" s="336"/>
      <c r="F76" s="220"/>
      <c r="G76" s="111"/>
      <c r="H76" s="218"/>
      <c r="I76" s="111"/>
      <c r="J76" s="111"/>
      <c r="K76" s="111"/>
      <c r="L76" s="243"/>
      <c r="M76" s="242"/>
    </row>
    <row r="77" spans="1:13" ht="201.75" customHeight="1">
      <c r="A77" s="214">
        <v>31</v>
      </c>
      <c r="B77" s="135" t="s">
        <v>314</v>
      </c>
      <c r="C77" s="196" t="s">
        <v>582</v>
      </c>
      <c r="D77" s="135" t="s">
        <v>315</v>
      </c>
      <c r="E77" s="193" t="s">
        <v>316</v>
      </c>
      <c r="F77" s="213">
        <f>G77*$K$1</f>
        <v>50673327.03625663</v>
      </c>
      <c r="G77" s="213">
        <v>11867567.633025747</v>
      </c>
      <c r="H77" s="236" t="s">
        <v>495</v>
      </c>
      <c r="I77" s="190">
        <v>107</v>
      </c>
      <c r="J77" s="190" t="s">
        <v>113</v>
      </c>
      <c r="K77" s="190"/>
      <c r="L77" s="243"/>
      <c r="M77" s="242"/>
    </row>
    <row r="78" spans="1:13" ht="54.75" customHeight="1">
      <c r="A78" s="334" t="s">
        <v>325</v>
      </c>
      <c r="B78" s="335"/>
      <c r="C78" s="335"/>
      <c r="D78" s="335"/>
      <c r="E78" s="336"/>
      <c r="F78" s="111"/>
      <c r="G78" s="111"/>
      <c r="H78" s="218"/>
      <c r="I78" s="111"/>
      <c r="J78" s="111"/>
      <c r="K78" s="111"/>
      <c r="L78" s="243"/>
      <c r="M78" s="242"/>
    </row>
    <row r="79" spans="1:13" ht="54.75" customHeight="1">
      <c r="A79" s="334" t="s">
        <v>326</v>
      </c>
      <c r="B79" s="335"/>
      <c r="C79" s="335"/>
      <c r="D79" s="335"/>
      <c r="E79" s="336"/>
      <c r="F79" s="111"/>
      <c r="G79" s="111"/>
      <c r="H79" s="218"/>
      <c r="I79" s="111"/>
      <c r="J79" s="111"/>
      <c r="K79" s="111"/>
      <c r="L79" s="243"/>
      <c r="M79" s="242"/>
    </row>
    <row r="80" spans="1:13" ht="91.5" customHeight="1">
      <c r="A80" s="350">
        <v>32</v>
      </c>
      <c r="B80" s="199" t="s">
        <v>327</v>
      </c>
      <c r="C80" s="348" t="s">
        <v>604</v>
      </c>
      <c r="D80" s="199" t="s">
        <v>328</v>
      </c>
      <c r="E80" s="373" t="s">
        <v>329</v>
      </c>
      <c r="F80" s="213">
        <f>G80*4.2405</f>
        <v>9243260.916951247</v>
      </c>
      <c r="G80" s="213">
        <v>2179757.3203516677</v>
      </c>
      <c r="H80" s="236" t="s">
        <v>494</v>
      </c>
      <c r="I80" s="354">
        <v>109</v>
      </c>
      <c r="J80" s="354" t="s">
        <v>296</v>
      </c>
      <c r="K80" s="190"/>
      <c r="L80" s="244">
        <f>F80</f>
        <v>9243260.916951247</v>
      </c>
      <c r="M80" s="242"/>
    </row>
    <row r="81" spans="1:13" ht="159" customHeight="1">
      <c r="A81" s="350"/>
      <c r="B81" s="199" t="s">
        <v>330</v>
      </c>
      <c r="C81" s="348"/>
      <c r="D81" s="199" t="s">
        <v>331</v>
      </c>
      <c r="E81" s="373"/>
      <c r="F81" s="213">
        <f>G81*4.2405</f>
        <v>30810869.72317082</v>
      </c>
      <c r="G81" s="213">
        <v>7265857.734505558</v>
      </c>
      <c r="H81" s="236" t="s">
        <v>494</v>
      </c>
      <c r="I81" s="354"/>
      <c r="J81" s="354"/>
      <c r="K81" s="260" t="s">
        <v>359</v>
      </c>
      <c r="L81" s="244">
        <f>F81</f>
        <v>30810869.72317082</v>
      </c>
      <c r="M81" s="242"/>
    </row>
    <row r="82" spans="1:13" ht="71.25" customHeight="1">
      <c r="A82" s="214">
        <v>33</v>
      </c>
      <c r="B82" s="199" t="s">
        <v>332</v>
      </c>
      <c r="C82" s="196" t="s">
        <v>119</v>
      </c>
      <c r="D82" s="338" t="s">
        <v>333</v>
      </c>
      <c r="E82" s="194" t="s">
        <v>119</v>
      </c>
      <c r="F82" s="213">
        <f>G82*4.2405</f>
        <v>9512586.435</v>
      </c>
      <c r="G82" s="213">
        <v>2243270</v>
      </c>
      <c r="H82" s="236" t="s">
        <v>494</v>
      </c>
      <c r="I82" s="190" t="s">
        <v>119</v>
      </c>
      <c r="J82" s="190" t="s">
        <v>321</v>
      </c>
      <c r="K82" s="190"/>
      <c r="L82" s="244">
        <f>F82</f>
        <v>9512586.435</v>
      </c>
      <c r="M82" s="242"/>
    </row>
    <row r="83" spans="1:13" ht="65.25" customHeight="1">
      <c r="A83" s="214">
        <v>34</v>
      </c>
      <c r="B83" s="199" t="s">
        <v>334</v>
      </c>
      <c r="C83" s="196" t="s">
        <v>119</v>
      </c>
      <c r="D83" s="338"/>
      <c r="E83" s="194" t="s">
        <v>119</v>
      </c>
      <c r="F83" s="213">
        <f>G83*4.2405</f>
        <v>6881094.238174817</v>
      </c>
      <c r="G83" s="213">
        <v>1622708.227372908</v>
      </c>
      <c r="H83" s="236" t="s">
        <v>494</v>
      </c>
      <c r="I83" s="190" t="s">
        <v>119</v>
      </c>
      <c r="J83" s="190" t="s">
        <v>335</v>
      </c>
      <c r="K83" s="190"/>
      <c r="L83" s="244">
        <f>F83</f>
        <v>6881094.238174817</v>
      </c>
      <c r="M83" s="242"/>
    </row>
    <row r="84" spans="1:13" ht="63.75" customHeight="1">
      <c r="A84" s="214">
        <v>35</v>
      </c>
      <c r="B84" s="199" t="s">
        <v>336</v>
      </c>
      <c r="C84" s="196" t="s">
        <v>119</v>
      </c>
      <c r="D84" s="338"/>
      <c r="E84" s="194" t="s">
        <v>119</v>
      </c>
      <c r="F84" s="213">
        <f>G84*4.2405</f>
        <v>14583811.66896752</v>
      </c>
      <c r="G84" s="213">
        <v>3439172.6609992976</v>
      </c>
      <c r="H84" s="236" t="s">
        <v>494</v>
      </c>
      <c r="I84" s="190" t="s">
        <v>119</v>
      </c>
      <c r="J84" s="190" t="s">
        <v>337</v>
      </c>
      <c r="K84" s="190"/>
      <c r="L84" s="244">
        <f>F84</f>
        <v>14583811.66896752</v>
      </c>
      <c r="M84" s="242"/>
    </row>
    <row r="85" spans="1:13" ht="54.75" customHeight="1">
      <c r="A85" s="334" t="s">
        <v>641</v>
      </c>
      <c r="B85" s="335"/>
      <c r="C85" s="335"/>
      <c r="D85" s="335"/>
      <c r="E85" s="336"/>
      <c r="F85" s="220"/>
      <c r="G85" s="111"/>
      <c r="H85" s="218"/>
      <c r="I85" s="111"/>
      <c r="J85" s="111"/>
      <c r="K85" s="111"/>
      <c r="L85" s="243"/>
      <c r="M85" s="242"/>
    </row>
    <row r="86" spans="1:13" ht="54.75" customHeight="1">
      <c r="A86" s="334" t="s">
        <v>338</v>
      </c>
      <c r="B86" s="335"/>
      <c r="C86" s="335"/>
      <c r="D86" s="335"/>
      <c r="E86" s="336"/>
      <c r="F86" s="220"/>
      <c r="G86" s="111"/>
      <c r="H86" s="218"/>
      <c r="I86" s="111"/>
      <c r="J86" s="111"/>
      <c r="K86" s="111"/>
      <c r="L86" s="243"/>
      <c r="M86" s="242"/>
    </row>
    <row r="87" spans="1:13" ht="54.75" customHeight="1">
      <c r="A87" s="334" t="s">
        <v>339</v>
      </c>
      <c r="B87" s="335"/>
      <c r="C87" s="335"/>
      <c r="D87" s="335"/>
      <c r="E87" s="336"/>
      <c r="F87" s="220"/>
      <c r="G87" s="111"/>
      <c r="H87" s="218"/>
      <c r="I87" s="111"/>
      <c r="J87" s="111"/>
      <c r="K87" s="111"/>
      <c r="L87" s="243"/>
      <c r="M87" s="242"/>
    </row>
    <row r="88" spans="1:13" ht="177.75" customHeight="1">
      <c r="A88" s="129">
        <v>36</v>
      </c>
      <c r="B88" s="199" t="s">
        <v>340</v>
      </c>
      <c r="C88" s="196" t="s">
        <v>568</v>
      </c>
      <c r="D88" s="199" t="s">
        <v>341</v>
      </c>
      <c r="E88" s="192" t="s">
        <v>342</v>
      </c>
      <c r="F88" s="213">
        <f>16100000</f>
        <v>16100000</v>
      </c>
      <c r="G88" s="237">
        <f>F88/4.2405</f>
        <v>3796722.084659828</v>
      </c>
      <c r="H88" s="236" t="s">
        <v>567</v>
      </c>
      <c r="I88" s="129">
        <v>113</v>
      </c>
      <c r="J88" s="238" t="s">
        <v>296</v>
      </c>
      <c r="K88" s="238"/>
      <c r="L88" s="244">
        <f>F88</f>
        <v>16100000</v>
      </c>
      <c r="M88" s="242"/>
    </row>
    <row r="89" spans="1:13" ht="54.75" customHeight="1">
      <c r="A89" s="334" t="s">
        <v>413</v>
      </c>
      <c r="B89" s="335"/>
      <c r="C89" s="335"/>
      <c r="D89" s="335"/>
      <c r="E89" s="336"/>
      <c r="F89" s="220"/>
      <c r="G89" s="111"/>
      <c r="H89" s="218"/>
      <c r="I89" s="111"/>
      <c r="J89" s="111"/>
      <c r="K89" s="111"/>
      <c r="L89" s="243"/>
      <c r="M89" s="242"/>
    </row>
    <row r="90" spans="1:13" ht="54.75" customHeight="1">
      <c r="A90" s="334" t="s">
        <v>414</v>
      </c>
      <c r="B90" s="335"/>
      <c r="C90" s="335"/>
      <c r="D90" s="335"/>
      <c r="E90" s="336"/>
      <c r="F90" s="220"/>
      <c r="G90" s="111"/>
      <c r="H90" s="218"/>
      <c r="I90" s="111"/>
      <c r="J90" s="111"/>
      <c r="K90" s="111"/>
      <c r="L90" s="243"/>
      <c r="M90" s="242"/>
    </row>
    <row r="91" spans="1:13" ht="279" customHeight="1">
      <c r="A91" s="129">
        <v>37</v>
      </c>
      <c r="B91" s="135" t="s">
        <v>415</v>
      </c>
      <c r="C91" s="196" t="s">
        <v>483</v>
      </c>
      <c r="D91" s="135" t="s">
        <v>416</v>
      </c>
      <c r="E91" s="193" t="s">
        <v>417</v>
      </c>
      <c r="F91" s="213">
        <f>12366395</f>
        <v>12366395</v>
      </c>
      <c r="G91" s="213">
        <f>F91/4.2356</f>
        <v>2919632.4015487772</v>
      </c>
      <c r="H91" s="236" t="s">
        <v>530</v>
      </c>
      <c r="I91" s="190">
        <v>115</v>
      </c>
      <c r="J91" s="199" t="s">
        <v>113</v>
      </c>
      <c r="K91" s="260" t="s">
        <v>651</v>
      </c>
      <c r="L91" s="244">
        <f>F91</f>
        <v>12366395</v>
      </c>
      <c r="M91" s="242"/>
    </row>
    <row r="92" spans="1:13" ht="45">
      <c r="A92" s="129">
        <v>38</v>
      </c>
      <c r="B92" s="135" t="s">
        <v>419</v>
      </c>
      <c r="C92" s="196" t="s">
        <v>119</v>
      </c>
      <c r="D92" s="135" t="s">
        <v>119</v>
      </c>
      <c r="E92" s="135" t="s">
        <v>119</v>
      </c>
      <c r="F92" s="213">
        <f>10568751</f>
        <v>10568751</v>
      </c>
      <c r="G92" s="213">
        <f>F92/4.2356</f>
        <v>2495219.3313816227</v>
      </c>
      <c r="H92" s="236" t="s">
        <v>530</v>
      </c>
      <c r="I92" s="190" t="s">
        <v>119</v>
      </c>
      <c r="J92" s="199" t="s">
        <v>278</v>
      </c>
      <c r="K92" s="190"/>
      <c r="L92" s="244">
        <f>F92</f>
        <v>10568751</v>
      </c>
      <c r="M92" s="242"/>
    </row>
    <row r="93" spans="1:13" ht="54.75" customHeight="1">
      <c r="A93" s="129">
        <v>39</v>
      </c>
      <c r="B93" s="135" t="s">
        <v>420</v>
      </c>
      <c r="C93" s="196" t="s">
        <v>119</v>
      </c>
      <c r="D93" s="135" t="s">
        <v>119</v>
      </c>
      <c r="E93" s="135" t="s">
        <v>119</v>
      </c>
      <c r="F93" s="213">
        <v>3081087</v>
      </c>
      <c r="G93" s="213">
        <f>F93/4.2356</f>
        <v>727426.3386533195</v>
      </c>
      <c r="H93" s="236" t="s">
        <v>530</v>
      </c>
      <c r="I93" s="190" t="s">
        <v>119</v>
      </c>
      <c r="J93" s="190" t="s">
        <v>279</v>
      </c>
      <c r="K93" s="190"/>
      <c r="L93" s="244">
        <f>F93</f>
        <v>3081087</v>
      </c>
      <c r="M93" s="242"/>
    </row>
    <row r="94" spans="1:13" ht="62.25" customHeight="1">
      <c r="A94" s="129">
        <v>40</v>
      </c>
      <c r="B94" s="135" t="s">
        <v>421</v>
      </c>
      <c r="C94" s="196" t="s">
        <v>119</v>
      </c>
      <c r="D94" s="135" t="s">
        <v>119</v>
      </c>
      <c r="E94" s="135" t="s">
        <v>119</v>
      </c>
      <c r="F94" s="213">
        <v>4313522</v>
      </c>
      <c r="G94" s="213">
        <f>F94/4.2356</f>
        <v>1018396.9213334593</v>
      </c>
      <c r="H94" s="236" t="s">
        <v>530</v>
      </c>
      <c r="I94" s="190" t="s">
        <v>119</v>
      </c>
      <c r="J94" s="190" t="s">
        <v>597</v>
      </c>
      <c r="K94" s="190"/>
      <c r="L94" s="244">
        <f>F94</f>
        <v>4313522</v>
      </c>
      <c r="M94" s="242"/>
    </row>
    <row r="95" spans="1:13" ht="54.75" customHeight="1">
      <c r="A95" s="334" t="s">
        <v>422</v>
      </c>
      <c r="B95" s="335"/>
      <c r="C95" s="335"/>
      <c r="D95" s="335"/>
      <c r="E95" s="336"/>
      <c r="F95" s="220"/>
      <c r="G95" s="111"/>
      <c r="H95" s="218"/>
      <c r="I95" s="111"/>
      <c r="J95" s="111"/>
      <c r="K95" s="111"/>
      <c r="L95" s="243"/>
      <c r="M95" s="242"/>
    </row>
    <row r="96" spans="1:13" ht="189.75" customHeight="1">
      <c r="A96" s="129">
        <v>41</v>
      </c>
      <c r="B96" s="135" t="s">
        <v>423</v>
      </c>
      <c r="C96" s="196" t="s">
        <v>598</v>
      </c>
      <c r="D96" s="135" t="s">
        <v>424</v>
      </c>
      <c r="E96" s="193" t="s">
        <v>425</v>
      </c>
      <c r="F96" s="213">
        <v>12561111</v>
      </c>
      <c r="G96" s="213">
        <f>F96/4.2405</f>
        <v>2962176.865935621</v>
      </c>
      <c r="H96" s="236" t="s">
        <v>497</v>
      </c>
      <c r="I96" s="190">
        <v>117</v>
      </c>
      <c r="J96" s="190" t="s">
        <v>113</v>
      </c>
      <c r="K96" s="190"/>
      <c r="L96" s="244">
        <f>F96</f>
        <v>12561111</v>
      </c>
      <c r="M96" s="242"/>
    </row>
    <row r="97" spans="1:13" ht="66.75" customHeight="1">
      <c r="A97" s="129"/>
      <c r="B97" s="135"/>
      <c r="C97" s="196"/>
      <c r="D97" s="135"/>
      <c r="E97" s="239" t="s">
        <v>610</v>
      </c>
      <c r="F97" s="216">
        <f>SUM(F8:F96)</f>
        <v>1302606363.2516673</v>
      </c>
      <c r="G97" s="201">
        <f>SUM(G8:G96)</f>
        <v>306101828.6537366</v>
      </c>
      <c r="H97" s="236"/>
      <c r="I97" s="190"/>
      <c r="J97" s="190"/>
      <c r="K97" s="239" t="s">
        <v>610</v>
      </c>
      <c r="L97" s="249">
        <f>SUM(L8:L96)</f>
        <v>620716381.9162489</v>
      </c>
      <c r="M97" s="242"/>
    </row>
    <row r="98" spans="1:13" ht="51.75" customHeight="1">
      <c r="A98" s="129"/>
      <c r="B98" s="135"/>
      <c r="C98" s="196"/>
      <c r="D98" s="135"/>
      <c r="E98" s="239" t="s">
        <v>608</v>
      </c>
      <c r="F98" s="216">
        <f>SUM(F8:F62)</f>
        <v>1017684750.7996655</v>
      </c>
      <c r="G98" s="201">
        <f>SUM(G8:G62)</f>
        <v>239046637.6354925</v>
      </c>
      <c r="H98" s="236"/>
      <c r="I98" s="190"/>
      <c r="J98" s="190"/>
      <c r="K98" s="239" t="s">
        <v>608</v>
      </c>
      <c r="L98" s="249">
        <f>SUM(L8:L62)</f>
        <v>428868227.28594273</v>
      </c>
      <c r="M98" s="242"/>
    </row>
    <row r="99" spans="1:13" ht="60.75" customHeight="1">
      <c r="A99" s="129"/>
      <c r="B99" s="135"/>
      <c r="C99" s="196"/>
      <c r="D99" s="135"/>
      <c r="E99" s="239" t="s">
        <v>609</v>
      </c>
      <c r="F99" s="216">
        <f>SUM(F65:F96)</f>
        <v>284921612.4520021</v>
      </c>
      <c r="G99" s="216">
        <f>SUM(G65:G96)</f>
        <v>67055191.018244125</v>
      </c>
      <c r="H99" s="236"/>
      <c r="I99" s="190"/>
      <c r="J99" s="190"/>
      <c r="K99" s="239" t="s">
        <v>609</v>
      </c>
      <c r="L99" s="249">
        <f>SUM(L65:L96)</f>
        <v>191848154.63030624</v>
      </c>
      <c r="M99" s="242"/>
    </row>
    <row r="101" spans="2:11" ht="20.25" customHeight="1">
      <c r="B101" s="370" t="s">
        <v>448</v>
      </c>
      <c r="C101" s="370"/>
      <c r="D101" s="370"/>
      <c r="E101" s="370"/>
      <c r="F101" s="370"/>
      <c r="G101" s="370"/>
      <c r="H101" s="370"/>
      <c r="I101" s="370"/>
      <c r="J101" s="370"/>
      <c r="K101" s="370"/>
    </row>
    <row r="102" spans="2:11" ht="9" customHeight="1"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</row>
    <row r="103" spans="11:12" ht="41.25">
      <c r="K103" s="188" t="s">
        <v>614</v>
      </c>
      <c r="L103" s="184"/>
    </row>
    <row r="104" spans="2:12" ht="23.25">
      <c r="B104" s="371" t="s">
        <v>449</v>
      </c>
      <c r="C104" s="370"/>
      <c r="D104" s="370"/>
      <c r="E104" s="370"/>
      <c r="K104" s="189"/>
      <c r="L104" s="184"/>
    </row>
    <row r="105" spans="2:12" ht="25.5">
      <c r="B105" s="370"/>
      <c r="C105" s="370"/>
      <c r="D105" s="370"/>
      <c r="E105" s="370"/>
      <c r="K105" s="186" t="s">
        <v>615</v>
      </c>
      <c r="L105" s="187">
        <f>F97-L97</f>
        <v>681889981.3354183</v>
      </c>
    </row>
    <row r="106" spans="2:12" ht="25.5">
      <c r="B106" s="370"/>
      <c r="C106" s="370"/>
      <c r="D106" s="370"/>
      <c r="E106" s="370"/>
      <c r="K106" s="186" t="s">
        <v>608</v>
      </c>
      <c r="L106" s="187">
        <f>F98-L98</f>
        <v>588816523.5137227</v>
      </c>
    </row>
    <row r="107" spans="2:12" ht="25.5">
      <c r="B107" s="370"/>
      <c r="C107" s="370"/>
      <c r="D107" s="370"/>
      <c r="E107" s="370"/>
      <c r="K107" s="186" t="s">
        <v>609</v>
      </c>
      <c r="L107" s="187">
        <f>F99-L99</f>
        <v>93073457.82169586</v>
      </c>
    </row>
    <row r="108" spans="2:5" ht="23.25">
      <c r="B108" s="370"/>
      <c r="C108" s="370"/>
      <c r="D108" s="370"/>
      <c r="E108" s="370"/>
    </row>
    <row r="109" spans="2:5" ht="23.25">
      <c r="B109" s="370"/>
      <c r="C109" s="370"/>
      <c r="D109" s="370"/>
      <c r="E109" s="370"/>
    </row>
    <row r="110" spans="2:5" ht="23.25">
      <c r="B110" s="370"/>
      <c r="C110" s="370"/>
      <c r="D110" s="370"/>
      <c r="E110" s="370"/>
    </row>
    <row r="111" spans="2:5" ht="48.75" customHeight="1">
      <c r="B111" s="370"/>
      <c r="C111" s="370"/>
      <c r="D111" s="370"/>
      <c r="E111" s="370"/>
    </row>
  </sheetData>
  <sheetProtection/>
  <mergeCells count="145">
    <mergeCell ref="B101:K102"/>
    <mergeCell ref="B104:E111"/>
    <mergeCell ref="A49:A50"/>
    <mergeCell ref="E43:E44"/>
    <mergeCell ref="B43:B44"/>
    <mergeCell ref="A80:A81"/>
    <mergeCell ref="C80:C81"/>
    <mergeCell ref="E80:E81"/>
    <mergeCell ref="J80:J81"/>
    <mergeCell ref="I80:I81"/>
    <mergeCell ref="B2:K2"/>
    <mergeCell ref="B19:B22"/>
    <mergeCell ref="B23:B26"/>
    <mergeCell ref="C10:C14"/>
    <mergeCell ref="D10:D14"/>
    <mergeCell ref="E10:E14"/>
    <mergeCell ref="J10:J14"/>
    <mergeCell ref="I10:I14"/>
    <mergeCell ref="J8:J9"/>
    <mergeCell ref="J19:J24"/>
    <mergeCell ref="I8:I9"/>
    <mergeCell ref="D19:D24"/>
    <mergeCell ref="D8:D9"/>
    <mergeCell ref="E8:E9"/>
    <mergeCell ref="C8:C9"/>
    <mergeCell ref="K19:K24"/>
    <mergeCell ref="E19:E24"/>
    <mergeCell ref="C19:C24"/>
    <mergeCell ref="B3:K3"/>
    <mergeCell ref="A5:K5"/>
    <mergeCell ref="A7:K7"/>
    <mergeCell ref="H19:H24"/>
    <mergeCell ref="H8:H9"/>
    <mergeCell ref="H10:H14"/>
    <mergeCell ref="A8:A9"/>
    <mergeCell ref="A10:A14"/>
    <mergeCell ref="A19:A24"/>
    <mergeCell ref="A6:K6"/>
    <mergeCell ref="K8:K9"/>
    <mergeCell ref="A43:A44"/>
    <mergeCell ref="BU14:BU28"/>
    <mergeCell ref="CC14:CC28"/>
    <mergeCell ref="K49:K50"/>
    <mergeCell ref="G49:G50"/>
    <mergeCell ref="B49:B50"/>
    <mergeCell ref="C49:C50"/>
    <mergeCell ref="D49:D50"/>
    <mergeCell ref="D47:D48"/>
    <mergeCell ref="E47:E48"/>
    <mergeCell ref="F47:F48"/>
    <mergeCell ref="G47:G48"/>
    <mergeCell ref="I47:I48"/>
    <mergeCell ref="K10:K14"/>
    <mergeCell ref="A33:A34"/>
    <mergeCell ref="G19:G20"/>
    <mergeCell ref="F49:F50"/>
    <mergeCell ref="I49:I50"/>
    <mergeCell ref="J49:J50"/>
    <mergeCell ref="B33:B34"/>
    <mergeCell ref="G33:G34"/>
    <mergeCell ref="C43:C44"/>
    <mergeCell ref="H33:H34"/>
    <mergeCell ref="B47:B48"/>
    <mergeCell ref="F43:F44"/>
    <mergeCell ref="I43:I44"/>
    <mergeCell ref="K33:K34"/>
    <mergeCell ref="J33:J34"/>
    <mergeCell ref="I33:I34"/>
    <mergeCell ref="CK14:CK28"/>
    <mergeCell ref="CS14:CS28"/>
    <mergeCell ref="DA14:DA28"/>
    <mergeCell ref="Q14:Q28"/>
    <mergeCell ref="Y14:Y28"/>
    <mergeCell ref="AG14:AG28"/>
    <mergeCell ref="AO14:AO28"/>
    <mergeCell ref="AW14:AW28"/>
    <mergeCell ref="BE14:BE28"/>
    <mergeCell ref="J47:J48"/>
    <mergeCell ref="K47:K48"/>
    <mergeCell ref="F19:F20"/>
    <mergeCell ref="I19:I20"/>
    <mergeCell ref="F23:F24"/>
    <mergeCell ref="I23:I24"/>
    <mergeCell ref="G43:G44"/>
    <mergeCell ref="J43:J44"/>
    <mergeCell ref="K43:K44"/>
    <mergeCell ref="H43:H44"/>
    <mergeCell ref="H47:H48"/>
    <mergeCell ref="D43:D44"/>
    <mergeCell ref="E33:E34"/>
    <mergeCell ref="D33:D34"/>
    <mergeCell ref="C33:C34"/>
    <mergeCell ref="F33:F34"/>
    <mergeCell ref="C47:C48"/>
    <mergeCell ref="A47:A48"/>
    <mergeCell ref="G23:G24"/>
    <mergeCell ref="BM14:BM28"/>
    <mergeCell ref="K29:K30"/>
    <mergeCell ref="HA14:HA28"/>
    <mergeCell ref="HI14:HI28"/>
    <mergeCell ref="HQ14:HQ28"/>
    <mergeCell ref="HY14:HY28"/>
    <mergeCell ref="IG14:IG28"/>
    <mergeCell ref="IO14:IO28"/>
    <mergeCell ref="GK14:GK28"/>
    <mergeCell ref="GS14:GS28"/>
    <mergeCell ref="DI14:DI28"/>
    <mergeCell ref="DQ14:DQ28"/>
    <mergeCell ref="DY14:DY28"/>
    <mergeCell ref="EG14:EG28"/>
    <mergeCell ref="EO14:EO28"/>
    <mergeCell ref="EW14:EW28"/>
    <mergeCell ref="FE14:FE28"/>
    <mergeCell ref="FM14:FM28"/>
    <mergeCell ref="FU14:FU28"/>
    <mergeCell ref="GC14:GC28"/>
    <mergeCell ref="A18:E18"/>
    <mergeCell ref="A28:E28"/>
    <mergeCell ref="A31:E31"/>
    <mergeCell ref="A32:E32"/>
    <mergeCell ref="A39:E39"/>
    <mergeCell ref="A40:E40"/>
    <mergeCell ref="A42:E42"/>
    <mergeCell ref="A45:E45"/>
    <mergeCell ref="A46:E46"/>
    <mergeCell ref="A85:E85"/>
    <mergeCell ref="A86:E86"/>
    <mergeCell ref="A87:E87"/>
    <mergeCell ref="A89:E89"/>
    <mergeCell ref="A90:E90"/>
    <mergeCell ref="A95:E95"/>
    <mergeCell ref="A54:E54"/>
    <mergeCell ref="A55:E55"/>
    <mergeCell ref="A57:E57"/>
    <mergeCell ref="A58:E58"/>
    <mergeCell ref="A63:E63"/>
    <mergeCell ref="A64:E64"/>
    <mergeCell ref="A66:E66"/>
    <mergeCell ref="A68:E68"/>
    <mergeCell ref="A73:E73"/>
    <mergeCell ref="A75:E75"/>
    <mergeCell ref="A76:E76"/>
    <mergeCell ref="A78:E78"/>
    <mergeCell ref="A79:E79"/>
    <mergeCell ref="D82:D8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42" r:id="rId2"/>
  <headerFooter>
    <oddFooter>&amp;CStrona &amp;P z &amp;N</oddFooter>
  </headerFooter>
  <rowBreaks count="6" manualBreakCount="6">
    <brk id="14" max="11" man="1"/>
    <brk id="30" max="11" man="1"/>
    <brk id="45" max="11" man="1"/>
    <brk id="66" max="11" man="1"/>
    <brk id="74" max="11" man="1"/>
    <brk id="84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13"/>
  <sheetViews>
    <sheetView view="pageBreakPreview" zoomScale="40" zoomScaleNormal="60" zoomScaleSheetLayoutView="40" zoomScalePageLayoutView="80" workbookViewId="0" topLeftCell="A28">
      <selection activeCell="A33" sqref="A33:A34"/>
    </sheetView>
  </sheetViews>
  <sheetFormatPr defaultColWidth="9" defaultRowHeight="14.25"/>
  <cols>
    <col min="1" max="1" width="7.5" style="61" customWidth="1"/>
    <col min="2" max="2" width="18.3984375" style="102" customWidth="1"/>
    <col min="3" max="3" width="38.3984375" style="57" customWidth="1"/>
    <col min="4" max="4" width="38.09765625" style="61" customWidth="1"/>
    <col min="5" max="5" width="79" style="139" customWidth="1"/>
    <col min="6" max="6" width="19.5" style="158" customWidth="1"/>
    <col min="7" max="7" width="18.3984375" style="159" customWidth="1"/>
    <col min="8" max="8" width="15.8984375" style="69" customWidth="1"/>
    <col min="9" max="9" width="9.69921875" style="55" customWidth="1"/>
    <col min="10" max="10" width="16.3984375" style="55" customWidth="1"/>
    <col min="11" max="11" width="25.8984375" style="132" customWidth="1"/>
    <col min="12" max="12" width="25.5" style="91" customWidth="1"/>
    <col min="13" max="13" width="16" style="91" bestFit="1" customWidth="1"/>
    <col min="14" max="15" width="15.59765625" style="62" bestFit="1" customWidth="1"/>
    <col min="16" max="16" width="10.8984375" style="91" bestFit="1" customWidth="1"/>
    <col min="17" max="21" width="12.09765625" style="91" bestFit="1" customWidth="1"/>
    <col min="22" max="22" width="13.8984375" style="91" bestFit="1" customWidth="1"/>
    <col min="23" max="16384" width="9" style="91" customWidth="1"/>
  </cols>
  <sheetData>
    <row r="1" spans="1:15" s="52" customFormat="1" ht="48.75" customHeight="1">
      <c r="A1" s="59"/>
      <c r="B1" s="427" t="s">
        <v>532</v>
      </c>
      <c r="C1" s="427"/>
      <c r="D1" s="427"/>
      <c r="E1" s="119"/>
      <c r="F1" s="147"/>
      <c r="G1" s="148"/>
      <c r="H1" s="68"/>
      <c r="I1" s="56"/>
      <c r="J1" s="56"/>
      <c r="K1" s="303">
        <v>4.2699</v>
      </c>
      <c r="N1" s="63"/>
      <c r="O1" s="63"/>
    </row>
    <row r="2" spans="1:12" ht="158.25" customHeight="1">
      <c r="A2" s="86"/>
      <c r="B2" s="428" t="s">
        <v>491</v>
      </c>
      <c r="C2" s="428"/>
      <c r="D2" s="428"/>
      <c r="E2" s="428"/>
      <c r="F2" s="428"/>
      <c r="G2" s="428"/>
      <c r="H2" s="428"/>
      <c r="I2" s="428"/>
      <c r="J2" s="428"/>
      <c r="K2" s="428"/>
      <c r="L2" s="161"/>
    </row>
    <row r="3" spans="1:116" ht="76.5" customHeight="1">
      <c r="A3" s="86"/>
      <c r="B3" s="379" t="s">
        <v>602</v>
      </c>
      <c r="C3" s="346"/>
      <c r="D3" s="346"/>
      <c r="E3" s="346"/>
      <c r="F3" s="346"/>
      <c r="G3" s="346"/>
      <c r="H3" s="346"/>
      <c r="I3" s="346"/>
      <c r="J3" s="346"/>
      <c r="K3" s="346"/>
      <c r="L3" s="162"/>
      <c r="M3" s="53"/>
      <c r="N3" s="64"/>
      <c r="O3" s="64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</row>
    <row r="4" spans="1:116" s="118" customFormat="1" ht="180.75" customHeight="1">
      <c r="A4" s="278" t="s">
        <v>249</v>
      </c>
      <c r="B4" s="278" t="s">
        <v>87</v>
      </c>
      <c r="C4" s="112" t="s">
        <v>605</v>
      </c>
      <c r="D4" s="278" t="s">
        <v>43</v>
      </c>
      <c r="E4" s="278" t="s">
        <v>88</v>
      </c>
      <c r="F4" s="113" t="s">
        <v>612</v>
      </c>
      <c r="G4" s="114" t="s">
        <v>611</v>
      </c>
      <c r="H4" s="115" t="s">
        <v>482</v>
      </c>
      <c r="I4" s="278" t="s">
        <v>5</v>
      </c>
      <c r="J4" s="278" t="s">
        <v>91</v>
      </c>
      <c r="K4" s="278" t="s">
        <v>245</v>
      </c>
      <c r="L4" s="278">
        <v>2015</v>
      </c>
      <c r="M4" s="116"/>
      <c r="N4" s="117"/>
      <c r="O4" s="117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</row>
    <row r="5" spans="1:116" ht="54.75" customHeight="1">
      <c r="A5" s="429" t="s">
        <v>89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161"/>
      <c r="M5" s="53"/>
      <c r="N5" s="64"/>
      <c r="O5" s="64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</row>
    <row r="6" spans="1:12" ht="54.75" customHeight="1">
      <c r="A6" s="429" t="s">
        <v>285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161"/>
    </row>
    <row r="7" spans="1:15" s="105" customFormat="1" ht="182.25">
      <c r="A7" s="294">
        <v>1</v>
      </c>
      <c r="B7" s="274" t="s">
        <v>459</v>
      </c>
      <c r="C7" s="287" t="s">
        <v>510</v>
      </c>
      <c r="D7" s="287" t="s">
        <v>191</v>
      </c>
      <c r="E7" s="277" t="s">
        <v>606</v>
      </c>
      <c r="F7" s="149">
        <f>G7*K1</f>
        <v>140052720</v>
      </c>
      <c r="G7" s="289">
        <v>32800000</v>
      </c>
      <c r="H7" s="100" t="s">
        <v>488</v>
      </c>
      <c r="I7" s="274" t="s">
        <v>112</v>
      </c>
      <c r="J7" s="274" t="s">
        <v>113</v>
      </c>
      <c r="K7" s="120" t="s">
        <v>460</v>
      </c>
      <c r="L7" s="287"/>
      <c r="N7" s="62"/>
      <c r="O7" s="62"/>
    </row>
    <row r="8" spans="1:15" s="140" customFormat="1" ht="54.75" customHeight="1">
      <c r="A8" s="342" t="s">
        <v>286</v>
      </c>
      <c r="B8" s="380"/>
      <c r="C8" s="380"/>
      <c r="D8" s="380"/>
      <c r="E8" s="381"/>
      <c r="F8" s="150"/>
      <c r="G8" s="150"/>
      <c r="H8" s="106"/>
      <c r="I8" s="106"/>
      <c r="J8" s="106"/>
      <c r="K8" s="106"/>
      <c r="L8" s="287"/>
      <c r="N8" s="141"/>
      <c r="O8" s="141"/>
    </row>
    <row r="9" spans="1:249" s="90" customFormat="1" ht="54">
      <c r="A9" s="426">
        <v>2</v>
      </c>
      <c r="B9" s="274" t="s">
        <v>97</v>
      </c>
      <c r="C9" s="418" t="s">
        <v>511</v>
      </c>
      <c r="D9" s="389" t="s">
        <v>274</v>
      </c>
      <c r="E9" s="367" t="s">
        <v>101</v>
      </c>
      <c r="F9" s="151">
        <f>G9*K1</f>
        <v>24510882.309834376</v>
      </c>
      <c r="G9" s="152">
        <v>5740387.90365919</v>
      </c>
      <c r="H9" s="87" t="s">
        <v>488</v>
      </c>
      <c r="I9" s="389">
        <v>64</v>
      </c>
      <c r="J9" s="389" t="s">
        <v>277</v>
      </c>
      <c r="K9" s="354" t="s">
        <v>468</v>
      </c>
      <c r="L9" s="163"/>
      <c r="M9" s="72"/>
      <c r="N9" s="65"/>
      <c r="O9" s="65"/>
      <c r="Q9" s="413"/>
      <c r="Y9" s="413"/>
      <c r="AG9" s="413"/>
      <c r="AO9" s="413"/>
      <c r="AW9" s="413"/>
      <c r="BE9" s="413"/>
      <c r="BM9" s="413"/>
      <c r="BU9" s="413"/>
      <c r="CC9" s="413"/>
      <c r="CK9" s="413"/>
      <c r="CS9" s="413"/>
      <c r="DA9" s="413"/>
      <c r="DI9" s="413"/>
      <c r="DQ9" s="413"/>
      <c r="DY9" s="413"/>
      <c r="EG9" s="413"/>
      <c r="EO9" s="413"/>
      <c r="EW9" s="413"/>
      <c r="FE9" s="413"/>
      <c r="FM9" s="413"/>
      <c r="FU9" s="413"/>
      <c r="GC9" s="413"/>
      <c r="GK9" s="413"/>
      <c r="GS9" s="413"/>
      <c r="HA9" s="413"/>
      <c r="HI9" s="413"/>
      <c r="HQ9" s="413"/>
      <c r="HY9" s="413"/>
      <c r="IG9" s="413"/>
      <c r="IO9" s="413"/>
    </row>
    <row r="10" spans="1:249" s="90" customFormat="1" ht="250.5" customHeight="1">
      <c r="A10" s="426"/>
      <c r="B10" s="274" t="s">
        <v>410</v>
      </c>
      <c r="C10" s="419"/>
      <c r="D10" s="389"/>
      <c r="E10" s="367"/>
      <c r="F10" s="149">
        <f>G10*K1</f>
        <v>24510882.309834376</v>
      </c>
      <c r="G10" s="289">
        <v>5740387.90365919</v>
      </c>
      <c r="H10" s="100" t="s">
        <v>119</v>
      </c>
      <c r="I10" s="389"/>
      <c r="J10" s="389"/>
      <c r="K10" s="354"/>
      <c r="L10" s="163"/>
      <c r="N10" s="65"/>
      <c r="O10" s="65"/>
      <c r="Q10" s="413"/>
      <c r="Y10" s="413"/>
      <c r="AG10" s="413"/>
      <c r="AO10" s="413"/>
      <c r="AW10" s="413"/>
      <c r="BE10" s="413"/>
      <c r="BM10" s="413"/>
      <c r="BU10" s="413"/>
      <c r="CC10" s="413"/>
      <c r="CK10" s="413"/>
      <c r="CS10" s="413"/>
      <c r="DA10" s="413"/>
      <c r="DI10" s="413"/>
      <c r="DQ10" s="413"/>
      <c r="DY10" s="413"/>
      <c r="EG10" s="413"/>
      <c r="EO10" s="413"/>
      <c r="EW10" s="413"/>
      <c r="FE10" s="413"/>
      <c r="FM10" s="413"/>
      <c r="FU10" s="413"/>
      <c r="GC10" s="413"/>
      <c r="GK10" s="413"/>
      <c r="GS10" s="413"/>
      <c r="HA10" s="413"/>
      <c r="HI10" s="413"/>
      <c r="HQ10" s="413"/>
      <c r="HY10" s="413"/>
      <c r="IG10" s="413"/>
      <c r="IO10" s="413"/>
    </row>
    <row r="11" spans="1:249" s="90" customFormat="1" ht="54.75" customHeight="1">
      <c r="A11" s="342" t="s">
        <v>287</v>
      </c>
      <c r="B11" s="380"/>
      <c r="C11" s="380"/>
      <c r="D11" s="380"/>
      <c r="E11" s="381"/>
      <c r="F11" s="153"/>
      <c r="G11" s="153"/>
      <c r="H11" s="288"/>
      <c r="I11" s="288"/>
      <c r="J11" s="288"/>
      <c r="K11" s="288"/>
      <c r="L11" s="163"/>
      <c r="N11" s="65"/>
      <c r="O11" s="65"/>
      <c r="Q11" s="413"/>
      <c r="Y11" s="413"/>
      <c r="AG11" s="413"/>
      <c r="AO11" s="413"/>
      <c r="AW11" s="413"/>
      <c r="BE11" s="413"/>
      <c r="BM11" s="413"/>
      <c r="BU11" s="413"/>
      <c r="CC11" s="413"/>
      <c r="CK11" s="413"/>
      <c r="CS11" s="413"/>
      <c r="DA11" s="413"/>
      <c r="DI11" s="413"/>
      <c r="DQ11" s="413"/>
      <c r="DY11" s="413"/>
      <c r="EG11" s="413"/>
      <c r="EO11" s="413"/>
      <c r="EW11" s="413"/>
      <c r="FE11" s="413"/>
      <c r="FM11" s="413"/>
      <c r="FU11" s="413"/>
      <c r="GC11" s="413"/>
      <c r="GK11" s="413"/>
      <c r="GS11" s="413"/>
      <c r="HA11" s="413"/>
      <c r="HI11" s="413"/>
      <c r="HQ11" s="413"/>
      <c r="HY11" s="413"/>
      <c r="IG11" s="413"/>
      <c r="IO11" s="413"/>
    </row>
    <row r="12" spans="1:249" s="90" customFormat="1" ht="356.25" customHeight="1">
      <c r="A12" s="415">
        <v>3</v>
      </c>
      <c r="B12" s="378" t="s">
        <v>210</v>
      </c>
      <c r="C12" s="418" t="s">
        <v>512</v>
      </c>
      <c r="D12" s="418" t="s">
        <v>250</v>
      </c>
      <c r="E12" s="420" t="s">
        <v>619</v>
      </c>
      <c r="F12" s="422">
        <f>G12*K1</f>
        <v>80757109.7385</v>
      </c>
      <c r="G12" s="424">
        <v>18913115</v>
      </c>
      <c r="H12" s="404" t="s">
        <v>500</v>
      </c>
      <c r="I12" s="418">
        <v>72</v>
      </c>
      <c r="J12" s="418" t="s">
        <v>65</v>
      </c>
      <c r="K12" s="430" t="s">
        <v>556</v>
      </c>
      <c r="L12" s="163"/>
      <c r="N12" s="65"/>
      <c r="O12" s="70"/>
      <c r="Q12" s="413"/>
      <c r="Y12" s="413"/>
      <c r="AG12" s="413"/>
      <c r="AO12" s="413"/>
      <c r="AW12" s="413"/>
      <c r="BE12" s="413"/>
      <c r="BM12" s="413"/>
      <c r="BU12" s="413"/>
      <c r="CC12" s="413"/>
      <c r="CK12" s="413"/>
      <c r="CS12" s="413"/>
      <c r="DA12" s="413"/>
      <c r="DI12" s="413"/>
      <c r="DQ12" s="413"/>
      <c r="DY12" s="413"/>
      <c r="EG12" s="413"/>
      <c r="EO12" s="413"/>
      <c r="EW12" s="413"/>
      <c r="FE12" s="413"/>
      <c r="FM12" s="413"/>
      <c r="FU12" s="413"/>
      <c r="GC12" s="413"/>
      <c r="GK12" s="413"/>
      <c r="GS12" s="413"/>
      <c r="HA12" s="413"/>
      <c r="HI12" s="413"/>
      <c r="HQ12" s="413"/>
      <c r="HY12" s="413"/>
      <c r="IG12" s="413"/>
      <c r="IO12" s="413"/>
    </row>
    <row r="13" spans="1:249" s="90" customFormat="1" ht="26.25" customHeight="1">
      <c r="A13" s="416"/>
      <c r="B13" s="417"/>
      <c r="C13" s="419"/>
      <c r="D13" s="419"/>
      <c r="E13" s="421"/>
      <c r="F13" s="423"/>
      <c r="G13" s="425"/>
      <c r="H13" s="405"/>
      <c r="I13" s="419"/>
      <c r="J13" s="419"/>
      <c r="K13" s="431"/>
      <c r="L13" s="163"/>
      <c r="N13" s="65"/>
      <c r="O13" s="70"/>
      <c r="Q13" s="413"/>
      <c r="Y13" s="413"/>
      <c r="AG13" s="413"/>
      <c r="AO13" s="413"/>
      <c r="AW13" s="413"/>
      <c r="BE13" s="413"/>
      <c r="BM13" s="413"/>
      <c r="BU13" s="413"/>
      <c r="CC13" s="413"/>
      <c r="CK13" s="413"/>
      <c r="CS13" s="413"/>
      <c r="DA13" s="413"/>
      <c r="DI13" s="413"/>
      <c r="DQ13" s="413"/>
      <c r="DY13" s="413"/>
      <c r="EG13" s="413"/>
      <c r="EO13" s="413"/>
      <c r="EW13" s="413"/>
      <c r="FE13" s="413"/>
      <c r="FM13" s="413"/>
      <c r="FU13" s="413"/>
      <c r="GC13" s="413"/>
      <c r="GK13" s="413"/>
      <c r="GS13" s="413"/>
      <c r="HA13" s="413"/>
      <c r="HI13" s="413"/>
      <c r="HQ13" s="413"/>
      <c r="HY13" s="413"/>
      <c r="IG13" s="413"/>
      <c r="IO13" s="413"/>
    </row>
    <row r="14" spans="1:249" s="90" customFormat="1" ht="369" customHeight="1">
      <c r="A14" s="286">
        <v>4</v>
      </c>
      <c r="B14" s="274" t="s">
        <v>270</v>
      </c>
      <c r="C14" s="287" t="s">
        <v>512</v>
      </c>
      <c r="D14" s="287" t="s">
        <v>250</v>
      </c>
      <c r="E14" s="279" t="s">
        <v>619</v>
      </c>
      <c r="F14" s="149">
        <f>G14*$K$1</f>
        <v>64219296</v>
      </c>
      <c r="G14" s="289">
        <v>15040000</v>
      </c>
      <c r="H14" s="100" t="s">
        <v>536</v>
      </c>
      <c r="I14" s="287" t="s">
        <v>119</v>
      </c>
      <c r="J14" s="287" t="s">
        <v>277</v>
      </c>
      <c r="K14" s="276"/>
      <c r="L14" s="163"/>
      <c r="Q14" s="413"/>
      <c r="R14" s="65"/>
      <c r="Y14" s="413"/>
      <c r="AG14" s="413"/>
      <c r="AO14" s="413"/>
      <c r="AW14" s="413"/>
      <c r="BE14" s="413"/>
      <c r="BM14" s="413"/>
      <c r="BU14" s="413"/>
      <c r="CC14" s="413"/>
      <c r="CK14" s="413"/>
      <c r="CS14" s="413"/>
      <c r="DA14" s="413"/>
      <c r="DI14" s="413"/>
      <c r="DQ14" s="413"/>
      <c r="DY14" s="413"/>
      <c r="EG14" s="413"/>
      <c r="EO14" s="413"/>
      <c r="EW14" s="413"/>
      <c r="FE14" s="413"/>
      <c r="FM14" s="413"/>
      <c r="FU14" s="413"/>
      <c r="GC14" s="413"/>
      <c r="GK14" s="413"/>
      <c r="GS14" s="413"/>
      <c r="HA14" s="413"/>
      <c r="HI14" s="413"/>
      <c r="HQ14" s="413"/>
      <c r="HY14" s="413"/>
      <c r="IG14" s="413"/>
      <c r="IO14" s="413"/>
    </row>
    <row r="15" spans="1:249" s="90" customFormat="1" ht="55.5" customHeight="1">
      <c r="A15" s="286">
        <v>5</v>
      </c>
      <c r="B15" s="274" t="s">
        <v>255</v>
      </c>
      <c r="C15" s="287" t="s">
        <v>119</v>
      </c>
      <c r="D15" s="287" t="s">
        <v>119</v>
      </c>
      <c r="E15" s="197" t="s">
        <v>119</v>
      </c>
      <c r="F15" s="149">
        <f aca="true" t="shared" si="0" ref="F15:F78">G15*$K$1</f>
        <v>24082236</v>
      </c>
      <c r="G15" s="289">
        <v>5640000</v>
      </c>
      <c r="H15" s="287" t="s">
        <v>119</v>
      </c>
      <c r="I15" s="287" t="s">
        <v>119</v>
      </c>
      <c r="J15" s="287" t="s">
        <v>280</v>
      </c>
      <c r="K15" s="276"/>
      <c r="L15" s="163"/>
      <c r="Q15" s="413"/>
      <c r="R15" s="65"/>
      <c r="Y15" s="413"/>
      <c r="AG15" s="413"/>
      <c r="AO15" s="413"/>
      <c r="AW15" s="413"/>
      <c r="BE15" s="413"/>
      <c r="BM15" s="413"/>
      <c r="BU15" s="413"/>
      <c r="CC15" s="413"/>
      <c r="CK15" s="413"/>
      <c r="CS15" s="413"/>
      <c r="DA15" s="413"/>
      <c r="DI15" s="413"/>
      <c r="DQ15" s="413"/>
      <c r="DY15" s="413"/>
      <c r="EG15" s="413"/>
      <c r="EO15" s="413"/>
      <c r="EW15" s="413"/>
      <c r="FE15" s="413"/>
      <c r="FM15" s="413"/>
      <c r="FU15" s="413"/>
      <c r="GC15" s="413"/>
      <c r="GK15" s="413"/>
      <c r="GS15" s="413"/>
      <c r="HA15" s="413"/>
      <c r="HI15" s="413"/>
      <c r="HQ15" s="413"/>
      <c r="HY15" s="413"/>
      <c r="IG15" s="413"/>
      <c r="IO15" s="413"/>
    </row>
    <row r="16" spans="1:249" s="90" customFormat="1" ht="126">
      <c r="A16" s="286">
        <v>6</v>
      </c>
      <c r="B16" s="274" t="s">
        <v>264</v>
      </c>
      <c r="C16" s="287" t="s">
        <v>652</v>
      </c>
      <c r="D16" s="287" t="s">
        <v>119</v>
      </c>
      <c r="E16" s="279" t="s">
        <v>119</v>
      </c>
      <c r="F16" s="149">
        <f t="shared" si="0"/>
        <v>32109648</v>
      </c>
      <c r="G16" s="289">
        <v>7520000</v>
      </c>
      <c r="H16" s="287" t="s">
        <v>119</v>
      </c>
      <c r="I16" s="287" t="s">
        <v>119</v>
      </c>
      <c r="J16" s="287" t="s">
        <v>411</v>
      </c>
      <c r="K16" s="276"/>
      <c r="L16" s="164"/>
      <c r="O16" s="67"/>
      <c r="Q16" s="413"/>
      <c r="R16" s="65"/>
      <c r="Y16" s="413"/>
      <c r="AG16" s="413"/>
      <c r="AO16" s="413"/>
      <c r="AW16" s="413"/>
      <c r="BE16" s="413"/>
      <c r="BM16" s="413"/>
      <c r="BU16" s="413"/>
      <c r="CC16" s="413"/>
      <c r="CK16" s="413"/>
      <c r="CS16" s="413"/>
      <c r="DA16" s="413"/>
      <c r="DI16" s="413"/>
      <c r="DQ16" s="413"/>
      <c r="DY16" s="413"/>
      <c r="EG16" s="413"/>
      <c r="EO16" s="413"/>
      <c r="EW16" s="413"/>
      <c r="FE16" s="413"/>
      <c r="FM16" s="413"/>
      <c r="FU16" s="413"/>
      <c r="GC16" s="413"/>
      <c r="GK16" s="413"/>
      <c r="GS16" s="413"/>
      <c r="HA16" s="413"/>
      <c r="HI16" s="413"/>
      <c r="HQ16" s="413"/>
      <c r="HY16" s="413"/>
      <c r="IG16" s="413"/>
      <c r="IO16" s="413"/>
    </row>
    <row r="17" spans="1:249" s="90" customFormat="1" ht="219" customHeight="1">
      <c r="A17" s="286">
        <v>7</v>
      </c>
      <c r="B17" s="274" t="s">
        <v>210</v>
      </c>
      <c r="C17" s="287" t="s">
        <v>513</v>
      </c>
      <c r="D17" s="287" t="s">
        <v>114</v>
      </c>
      <c r="E17" s="277" t="s">
        <v>620</v>
      </c>
      <c r="F17" s="149">
        <f t="shared" si="0"/>
        <v>10094637.1161</v>
      </c>
      <c r="G17" s="289">
        <v>2364139</v>
      </c>
      <c r="H17" s="100" t="s">
        <v>537</v>
      </c>
      <c r="I17" s="287">
        <v>66</v>
      </c>
      <c r="J17" s="287" t="s">
        <v>65</v>
      </c>
      <c r="K17" s="276" t="s">
        <v>371</v>
      </c>
      <c r="L17" s="164"/>
      <c r="N17" s="65"/>
      <c r="O17" s="65"/>
      <c r="Q17" s="413"/>
      <c r="Y17" s="413"/>
      <c r="AG17" s="413"/>
      <c r="AO17" s="413"/>
      <c r="AW17" s="413"/>
      <c r="BE17" s="413"/>
      <c r="BM17" s="413"/>
      <c r="BU17" s="413"/>
      <c r="CC17" s="413"/>
      <c r="CK17" s="413"/>
      <c r="CS17" s="413"/>
      <c r="DA17" s="413"/>
      <c r="DI17" s="413"/>
      <c r="DQ17" s="413"/>
      <c r="DY17" s="413"/>
      <c r="EG17" s="413"/>
      <c r="EO17" s="413"/>
      <c r="EW17" s="413"/>
      <c r="FE17" s="413"/>
      <c r="FM17" s="413"/>
      <c r="FU17" s="413"/>
      <c r="GC17" s="413"/>
      <c r="GK17" s="413"/>
      <c r="GS17" s="413"/>
      <c r="HA17" s="413"/>
      <c r="HI17" s="413"/>
      <c r="HQ17" s="413"/>
      <c r="HY17" s="413"/>
      <c r="IG17" s="413"/>
      <c r="IO17" s="413"/>
    </row>
    <row r="18" spans="1:249" s="90" customFormat="1" ht="54">
      <c r="A18" s="286">
        <v>8</v>
      </c>
      <c r="B18" s="274" t="s">
        <v>270</v>
      </c>
      <c r="C18" s="287" t="s">
        <v>119</v>
      </c>
      <c r="D18" s="287" t="s">
        <v>119</v>
      </c>
      <c r="E18" s="197" t="s">
        <v>119</v>
      </c>
      <c r="F18" s="149">
        <f t="shared" si="0"/>
        <v>8027412</v>
      </c>
      <c r="G18" s="289">
        <v>1880000</v>
      </c>
      <c r="H18" s="100" t="s">
        <v>119</v>
      </c>
      <c r="I18" s="287" t="s">
        <v>119</v>
      </c>
      <c r="J18" s="287" t="s">
        <v>277</v>
      </c>
      <c r="K18" s="276"/>
      <c r="L18" s="163"/>
      <c r="N18" s="65"/>
      <c r="O18" s="65"/>
      <c r="Q18" s="413"/>
      <c r="Y18" s="413"/>
      <c r="AG18" s="413"/>
      <c r="AO18" s="413"/>
      <c r="AW18" s="413"/>
      <c r="BE18" s="413"/>
      <c r="BM18" s="413"/>
      <c r="BU18" s="413"/>
      <c r="CC18" s="413"/>
      <c r="CK18" s="413"/>
      <c r="CS18" s="413"/>
      <c r="DA18" s="413"/>
      <c r="DI18" s="413"/>
      <c r="DQ18" s="413"/>
      <c r="DY18" s="413"/>
      <c r="EG18" s="413"/>
      <c r="EO18" s="413"/>
      <c r="EW18" s="413"/>
      <c r="FE18" s="413"/>
      <c r="FM18" s="413"/>
      <c r="FU18" s="413"/>
      <c r="GC18" s="413"/>
      <c r="GK18" s="413"/>
      <c r="GS18" s="413"/>
      <c r="HA18" s="413"/>
      <c r="HI18" s="413"/>
      <c r="HQ18" s="413"/>
      <c r="HY18" s="413"/>
      <c r="IG18" s="413"/>
      <c r="IO18" s="413"/>
    </row>
    <row r="19" spans="1:249" s="90" customFormat="1" ht="51" customHeight="1">
      <c r="A19" s="286">
        <v>9</v>
      </c>
      <c r="B19" s="274" t="s">
        <v>255</v>
      </c>
      <c r="C19" s="287" t="s">
        <v>119</v>
      </c>
      <c r="D19" s="287" t="s">
        <v>119</v>
      </c>
      <c r="E19" s="197" t="s">
        <v>119</v>
      </c>
      <c r="F19" s="149">
        <f t="shared" si="0"/>
        <v>3010279.5</v>
      </c>
      <c r="G19" s="289">
        <v>705000</v>
      </c>
      <c r="H19" s="100" t="s">
        <v>119</v>
      </c>
      <c r="I19" s="287" t="s">
        <v>119</v>
      </c>
      <c r="J19" s="287" t="s">
        <v>280</v>
      </c>
      <c r="K19" s="276"/>
      <c r="L19" s="163"/>
      <c r="N19" s="65"/>
      <c r="O19" s="65"/>
      <c r="Q19" s="413"/>
      <c r="Y19" s="413"/>
      <c r="AG19" s="413"/>
      <c r="AO19" s="413"/>
      <c r="AW19" s="413"/>
      <c r="BE19" s="413"/>
      <c r="BM19" s="413"/>
      <c r="BU19" s="413"/>
      <c r="CC19" s="413"/>
      <c r="CK19" s="413"/>
      <c r="CS19" s="413"/>
      <c r="DA19" s="413"/>
      <c r="DI19" s="413"/>
      <c r="DQ19" s="413"/>
      <c r="DY19" s="413"/>
      <c r="EG19" s="413"/>
      <c r="EO19" s="413"/>
      <c r="EW19" s="413"/>
      <c r="FE19" s="413"/>
      <c r="FM19" s="413"/>
      <c r="FU19" s="413"/>
      <c r="GC19" s="413"/>
      <c r="GK19" s="413"/>
      <c r="GS19" s="413"/>
      <c r="HA19" s="413"/>
      <c r="HI19" s="413"/>
      <c r="HQ19" s="413"/>
      <c r="HY19" s="413"/>
      <c r="IG19" s="413"/>
      <c r="IO19" s="413"/>
    </row>
    <row r="20" spans="1:249" s="90" customFormat="1" ht="126">
      <c r="A20" s="286">
        <v>10</v>
      </c>
      <c r="B20" s="274" t="s">
        <v>264</v>
      </c>
      <c r="C20" s="287" t="s">
        <v>653</v>
      </c>
      <c r="D20" s="287" t="s">
        <v>119</v>
      </c>
      <c r="E20" s="197" t="s">
        <v>119</v>
      </c>
      <c r="F20" s="149">
        <f t="shared" si="0"/>
        <v>4013706</v>
      </c>
      <c r="G20" s="289">
        <v>940000</v>
      </c>
      <c r="H20" s="100" t="s">
        <v>119</v>
      </c>
      <c r="I20" s="287" t="s">
        <v>119</v>
      </c>
      <c r="J20" s="287" t="s">
        <v>411</v>
      </c>
      <c r="K20" s="276"/>
      <c r="L20" s="164"/>
      <c r="M20" s="72"/>
      <c r="N20" s="65"/>
      <c r="O20" s="65"/>
      <c r="Q20" s="413"/>
      <c r="Y20" s="413"/>
      <c r="AG20" s="413"/>
      <c r="AO20" s="413"/>
      <c r="AW20" s="413"/>
      <c r="BE20" s="413"/>
      <c r="BM20" s="413"/>
      <c r="BU20" s="413"/>
      <c r="CC20" s="413"/>
      <c r="CK20" s="413"/>
      <c r="CS20" s="413"/>
      <c r="DA20" s="413"/>
      <c r="DI20" s="413"/>
      <c r="DQ20" s="413"/>
      <c r="DY20" s="413"/>
      <c r="EG20" s="413"/>
      <c r="EO20" s="413"/>
      <c r="EW20" s="413"/>
      <c r="FE20" s="413"/>
      <c r="FM20" s="413"/>
      <c r="FU20" s="413"/>
      <c r="GC20" s="413"/>
      <c r="GK20" s="413"/>
      <c r="GS20" s="413"/>
      <c r="HA20" s="413"/>
      <c r="HI20" s="413"/>
      <c r="HQ20" s="413"/>
      <c r="HY20" s="413"/>
      <c r="IG20" s="413"/>
      <c r="IO20" s="413"/>
    </row>
    <row r="21" spans="1:249" s="90" customFormat="1" ht="54.75" customHeight="1">
      <c r="A21" s="342" t="s">
        <v>288</v>
      </c>
      <c r="B21" s="380"/>
      <c r="C21" s="380"/>
      <c r="D21" s="380"/>
      <c r="E21" s="381"/>
      <c r="F21" s="160"/>
      <c r="G21" s="153"/>
      <c r="H21" s="288"/>
      <c r="I21" s="288"/>
      <c r="J21" s="288"/>
      <c r="K21" s="288"/>
      <c r="L21" s="163"/>
      <c r="M21" s="67"/>
      <c r="N21" s="65"/>
      <c r="O21" s="65"/>
      <c r="Q21" s="413"/>
      <c r="Y21" s="413"/>
      <c r="AG21" s="413"/>
      <c r="AO21" s="413"/>
      <c r="AW21" s="413"/>
      <c r="BE21" s="413"/>
      <c r="BM21" s="413"/>
      <c r="BU21" s="413"/>
      <c r="CC21" s="413"/>
      <c r="CK21" s="413"/>
      <c r="CS21" s="413"/>
      <c r="DA21" s="413"/>
      <c r="DI21" s="413"/>
      <c r="DQ21" s="413"/>
      <c r="DY21" s="413"/>
      <c r="EG21" s="413"/>
      <c r="EO21" s="413"/>
      <c r="EW21" s="413"/>
      <c r="FE21" s="413"/>
      <c r="FM21" s="413"/>
      <c r="FU21" s="413"/>
      <c r="GC21" s="413"/>
      <c r="GK21" s="413"/>
      <c r="GS21" s="413"/>
      <c r="HA21" s="413"/>
      <c r="HI21" s="413"/>
      <c r="HQ21" s="413"/>
      <c r="HY21" s="413"/>
      <c r="IG21" s="413"/>
      <c r="IO21" s="413"/>
    </row>
    <row r="22" spans="1:249" s="90" customFormat="1" ht="158.25" customHeight="1">
      <c r="A22" s="426">
        <v>11</v>
      </c>
      <c r="B22" s="274" t="s">
        <v>98</v>
      </c>
      <c r="C22" s="348" t="s">
        <v>514</v>
      </c>
      <c r="D22" s="389" t="s">
        <v>208</v>
      </c>
      <c r="E22" s="373" t="s">
        <v>607</v>
      </c>
      <c r="F22" s="149">
        <f t="shared" si="0"/>
        <v>22728284.527608</v>
      </c>
      <c r="G22" s="289">
        <v>5322907.92</v>
      </c>
      <c r="H22" s="100" t="s">
        <v>488</v>
      </c>
      <c r="I22" s="287">
        <v>66</v>
      </c>
      <c r="J22" s="287" t="s">
        <v>65</v>
      </c>
      <c r="K22" s="347" t="s">
        <v>477</v>
      </c>
      <c r="L22" s="165"/>
      <c r="M22" s="67"/>
      <c r="N22" s="65"/>
      <c r="O22" s="65"/>
      <c r="Q22" s="413"/>
      <c r="Y22" s="413"/>
      <c r="AG22" s="413"/>
      <c r="AO22" s="413"/>
      <c r="AW22" s="413"/>
      <c r="BE22" s="413"/>
      <c r="BM22" s="413"/>
      <c r="BU22" s="413"/>
      <c r="CC22" s="413"/>
      <c r="CK22" s="413"/>
      <c r="CS22" s="413"/>
      <c r="DA22" s="413"/>
      <c r="DI22" s="413"/>
      <c r="DQ22" s="413"/>
      <c r="DY22" s="413"/>
      <c r="EG22" s="413"/>
      <c r="EO22" s="413"/>
      <c r="EW22" s="413"/>
      <c r="FE22" s="413"/>
      <c r="FM22" s="413"/>
      <c r="FU22" s="413"/>
      <c r="GC22" s="413"/>
      <c r="GK22" s="413"/>
      <c r="GS22" s="413"/>
      <c r="HA22" s="413"/>
      <c r="HI22" s="413"/>
      <c r="HQ22" s="413"/>
      <c r="HY22" s="413"/>
      <c r="IG22" s="413"/>
      <c r="IO22" s="413"/>
    </row>
    <row r="23" spans="1:249" s="90" customFormat="1" ht="158.25" customHeight="1">
      <c r="A23" s="426"/>
      <c r="B23" s="274" t="s">
        <v>131</v>
      </c>
      <c r="C23" s="348"/>
      <c r="D23" s="389"/>
      <c r="E23" s="373"/>
      <c r="F23" s="149">
        <f t="shared" si="0"/>
        <v>10034265</v>
      </c>
      <c r="G23" s="289">
        <v>2350000</v>
      </c>
      <c r="H23" s="100" t="s">
        <v>119</v>
      </c>
      <c r="I23" s="287">
        <v>66</v>
      </c>
      <c r="J23" s="287" t="s">
        <v>277</v>
      </c>
      <c r="K23" s="347"/>
      <c r="L23" s="165"/>
      <c r="M23" s="67"/>
      <c r="N23" s="65"/>
      <c r="O23" s="65"/>
      <c r="Q23" s="413"/>
      <c r="Y23" s="413"/>
      <c r="AG23" s="413"/>
      <c r="AO23" s="413"/>
      <c r="AW23" s="413"/>
      <c r="BE23" s="413"/>
      <c r="BM23" s="413"/>
      <c r="BU23" s="413"/>
      <c r="CC23" s="413"/>
      <c r="CK23" s="413"/>
      <c r="CS23" s="413"/>
      <c r="DA23" s="413"/>
      <c r="DI23" s="413"/>
      <c r="DQ23" s="413"/>
      <c r="DY23" s="413"/>
      <c r="EG23" s="413"/>
      <c r="EO23" s="413"/>
      <c r="EW23" s="413"/>
      <c r="FE23" s="413"/>
      <c r="FM23" s="413"/>
      <c r="FU23" s="413"/>
      <c r="GC23" s="413"/>
      <c r="GK23" s="413"/>
      <c r="GS23" s="413"/>
      <c r="HA23" s="413"/>
      <c r="HI23" s="413"/>
      <c r="HQ23" s="413"/>
      <c r="HY23" s="413"/>
      <c r="IG23" s="413"/>
      <c r="IO23" s="413"/>
    </row>
    <row r="24" spans="1:249" s="90" customFormat="1" ht="143.25" customHeight="1">
      <c r="A24" s="426">
        <v>12</v>
      </c>
      <c r="B24" s="274" t="s">
        <v>98</v>
      </c>
      <c r="C24" s="389" t="s">
        <v>515</v>
      </c>
      <c r="D24" s="389" t="s">
        <v>507</v>
      </c>
      <c r="E24" s="373" t="s">
        <v>95</v>
      </c>
      <c r="F24" s="149">
        <f t="shared" si="0"/>
        <v>5113864.0187118</v>
      </c>
      <c r="G24" s="289">
        <v>1197654.282</v>
      </c>
      <c r="H24" s="100" t="s">
        <v>488</v>
      </c>
      <c r="I24" s="287">
        <v>66</v>
      </c>
      <c r="J24" s="287" t="s">
        <v>65</v>
      </c>
      <c r="K24" s="347" t="s">
        <v>477</v>
      </c>
      <c r="L24" s="165"/>
      <c r="M24" s="67"/>
      <c r="N24" s="65"/>
      <c r="O24" s="65"/>
      <c r="Q24" s="413"/>
      <c r="Y24" s="413"/>
      <c r="AG24" s="413"/>
      <c r="AO24" s="413"/>
      <c r="AW24" s="413"/>
      <c r="BE24" s="413"/>
      <c r="BM24" s="413"/>
      <c r="BU24" s="413"/>
      <c r="CC24" s="413"/>
      <c r="CK24" s="413"/>
      <c r="CS24" s="413"/>
      <c r="DA24" s="413"/>
      <c r="DI24" s="413"/>
      <c r="DQ24" s="413"/>
      <c r="DY24" s="413"/>
      <c r="EG24" s="413"/>
      <c r="EO24" s="413"/>
      <c r="EW24" s="413"/>
      <c r="FE24" s="413"/>
      <c r="FM24" s="413"/>
      <c r="FU24" s="413"/>
      <c r="GC24" s="413"/>
      <c r="GK24" s="413"/>
      <c r="GS24" s="413"/>
      <c r="HA24" s="413"/>
      <c r="HI24" s="413"/>
      <c r="HQ24" s="413"/>
      <c r="HY24" s="413"/>
      <c r="IG24" s="413"/>
      <c r="IO24" s="413"/>
    </row>
    <row r="25" spans="1:249" s="90" customFormat="1" ht="143.25" customHeight="1">
      <c r="A25" s="426"/>
      <c r="B25" s="274" t="s">
        <v>131</v>
      </c>
      <c r="C25" s="389"/>
      <c r="D25" s="389"/>
      <c r="E25" s="373"/>
      <c r="F25" s="149">
        <f t="shared" si="0"/>
        <v>2006853</v>
      </c>
      <c r="G25" s="289">
        <v>470000</v>
      </c>
      <c r="H25" s="100" t="s">
        <v>119</v>
      </c>
      <c r="I25" s="287">
        <v>66</v>
      </c>
      <c r="J25" s="287" t="s">
        <v>277</v>
      </c>
      <c r="K25" s="347"/>
      <c r="L25" s="165"/>
      <c r="M25" s="67"/>
      <c r="N25" s="65"/>
      <c r="O25" s="65"/>
      <c r="Q25" s="413"/>
      <c r="Y25" s="413"/>
      <c r="AG25" s="413"/>
      <c r="AO25" s="413"/>
      <c r="AW25" s="413"/>
      <c r="BE25" s="413"/>
      <c r="BM25" s="413"/>
      <c r="BU25" s="413"/>
      <c r="CC25" s="413"/>
      <c r="CK25" s="413"/>
      <c r="CS25" s="413"/>
      <c r="DA25" s="413"/>
      <c r="DI25" s="413"/>
      <c r="DQ25" s="413"/>
      <c r="DY25" s="413"/>
      <c r="EG25" s="413"/>
      <c r="EO25" s="413"/>
      <c r="EW25" s="413"/>
      <c r="FE25" s="413"/>
      <c r="FM25" s="413"/>
      <c r="FU25" s="413"/>
      <c r="GC25" s="413"/>
      <c r="GK25" s="413"/>
      <c r="GS25" s="413"/>
      <c r="HA25" s="413"/>
      <c r="HI25" s="413"/>
      <c r="HQ25" s="413"/>
      <c r="HY25" s="413"/>
      <c r="IG25" s="413"/>
      <c r="IO25" s="413"/>
    </row>
    <row r="26" spans="1:249" s="90" customFormat="1" ht="210.75" customHeight="1">
      <c r="A26" s="286">
        <v>13</v>
      </c>
      <c r="B26" s="274" t="s">
        <v>98</v>
      </c>
      <c r="C26" s="287" t="s">
        <v>511</v>
      </c>
      <c r="D26" s="287" t="s">
        <v>209</v>
      </c>
      <c r="E26" s="275" t="s">
        <v>96</v>
      </c>
      <c r="F26" s="149">
        <f t="shared" si="0"/>
        <v>9091313.811043197</v>
      </c>
      <c r="G26" s="289">
        <v>2129163.1679999996</v>
      </c>
      <c r="H26" s="100" t="s">
        <v>488</v>
      </c>
      <c r="I26" s="287">
        <v>66</v>
      </c>
      <c r="J26" s="287" t="s">
        <v>65</v>
      </c>
      <c r="K26" s="277" t="s">
        <v>478</v>
      </c>
      <c r="L26" s="165"/>
      <c r="M26" s="67"/>
      <c r="N26" s="65"/>
      <c r="O26" s="65"/>
      <c r="Q26" s="413"/>
      <c r="Y26" s="413"/>
      <c r="AG26" s="413"/>
      <c r="AO26" s="413"/>
      <c r="AW26" s="413"/>
      <c r="BE26" s="413"/>
      <c r="BM26" s="413"/>
      <c r="BU26" s="413"/>
      <c r="CC26" s="413"/>
      <c r="CK26" s="413"/>
      <c r="CS26" s="413"/>
      <c r="DA26" s="413"/>
      <c r="DI26" s="413"/>
      <c r="DQ26" s="413"/>
      <c r="DY26" s="413"/>
      <c r="EG26" s="413"/>
      <c r="EO26" s="413"/>
      <c r="EW26" s="413"/>
      <c r="FE26" s="413"/>
      <c r="FM26" s="413"/>
      <c r="FU26" s="413"/>
      <c r="GC26" s="413"/>
      <c r="GK26" s="413"/>
      <c r="GS26" s="413"/>
      <c r="HA26" s="413"/>
      <c r="HI26" s="413"/>
      <c r="HQ26" s="413"/>
      <c r="HY26" s="413"/>
      <c r="IG26" s="413"/>
      <c r="IO26" s="413"/>
    </row>
    <row r="27" spans="1:249" ht="54.75" customHeight="1">
      <c r="A27" s="342" t="s">
        <v>289</v>
      </c>
      <c r="B27" s="380"/>
      <c r="C27" s="380"/>
      <c r="D27" s="380"/>
      <c r="E27" s="381"/>
      <c r="F27" s="160"/>
      <c r="G27" s="153"/>
      <c r="H27" s="288"/>
      <c r="I27" s="288"/>
      <c r="J27" s="288"/>
      <c r="K27" s="288"/>
      <c r="L27" s="287"/>
      <c r="Q27" s="414"/>
      <c r="Y27" s="414"/>
      <c r="AG27" s="414"/>
      <c r="AO27" s="414"/>
      <c r="AW27" s="414"/>
      <c r="BE27" s="414"/>
      <c r="BM27" s="414"/>
      <c r="BU27" s="414"/>
      <c r="CC27" s="414"/>
      <c r="CK27" s="414"/>
      <c r="CS27" s="414"/>
      <c r="DA27" s="414"/>
      <c r="DI27" s="414"/>
      <c r="DQ27" s="414"/>
      <c r="DY27" s="414"/>
      <c r="EG27" s="414"/>
      <c r="EO27" s="414"/>
      <c r="EW27" s="414"/>
      <c r="FE27" s="414"/>
      <c r="FM27" s="414"/>
      <c r="FU27" s="414"/>
      <c r="GC27" s="414"/>
      <c r="GK27" s="414"/>
      <c r="GS27" s="414"/>
      <c r="HA27" s="414"/>
      <c r="HI27" s="414"/>
      <c r="HQ27" s="414"/>
      <c r="HY27" s="414"/>
      <c r="IG27" s="414"/>
      <c r="IO27" s="414"/>
    </row>
    <row r="28" spans="1:13" ht="274.5" customHeight="1">
      <c r="A28" s="294">
        <v>14</v>
      </c>
      <c r="B28" s="299" t="s">
        <v>90</v>
      </c>
      <c r="C28" s="274" t="s">
        <v>516</v>
      </c>
      <c r="D28" s="292" t="s">
        <v>464</v>
      </c>
      <c r="E28" s="275" t="s">
        <v>204</v>
      </c>
      <c r="F28" s="149">
        <f t="shared" si="0"/>
        <v>9719659.6860285</v>
      </c>
      <c r="G28" s="289">
        <v>2276320.215</v>
      </c>
      <c r="H28" s="100" t="s">
        <v>488</v>
      </c>
      <c r="I28" s="287" t="s">
        <v>111</v>
      </c>
      <c r="J28" s="287" t="s">
        <v>65</v>
      </c>
      <c r="K28" s="276" t="s">
        <v>469</v>
      </c>
      <c r="L28" s="287"/>
      <c r="M28" s="71"/>
    </row>
    <row r="29" spans="1:13" ht="144">
      <c r="A29" s="294">
        <v>15</v>
      </c>
      <c r="B29" s="299" t="s">
        <v>456</v>
      </c>
      <c r="C29" s="274" t="s">
        <v>654</v>
      </c>
      <c r="D29" s="292" t="s">
        <v>119</v>
      </c>
      <c r="E29" s="133" t="s">
        <v>119</v>
      </c>
      <c r="F29" s="149">
        <f t="shared" si="0"/>
        <v>5017132.5</v>
      </c>
      <c r="G29" s="289">
        <v>1175000</v>
      </c>
      <c r="H29" s="100" t="s">
        <v>119</v>
      </c>
      <c r="I29" s="287" t="s">
        <v>119</v>
      </c>
      <c r="J29" s="287" t="s">
        <v>411</v>
      </c>
      <c r="K29" s="276"/>
      <c r="L29" s="287"/>
      <c r="M29" s="71"/>
    </row>
    <row r="30" spans="1:13" ht="144">
      <c r="A30" s="294">
        <v>16</v>
      </c>
      <c r="B30" s="299" t="s">
        <v>90</v>
      </c>
      <c r="C30" s="274" t="s">
        <v>516</v>
      </c>
      <c r="D30" s="292" t="s">
        <v>531</v>
      </c>
      <c r="E30" s="275" t="s">
        <v>204</v>
      </c>
      <c r="F30" s="149">
        <f t="shared" si="0"/>
        <v>55402060.21036244</v>
      </c>
      <c r="G30" s="289">
        <v>12975025.225499999</v>
      </c>
      <c r="H30" s="100" t="s">
        <v>488</v>
      </c>
      <c r="I30" s="287" t="s">
        <v>111</v>
      </c>
      <c r="J30" s="287" t="s">
        <v>65</v>
      </c>
      <c r="K30" s="276" t="s">
        <v>207</v>
      </c>
      <c r="L30" s="287"/>
      <c r="M30" s="71"/>
    </row>
    <row r="31" spans="1:12" ht="54.75" customHeight="1">
      <c r="A31" s="342" t="s">
        <v>99</v>
      </c>
      <c r="B31" s="380"/>
      <c r="C31" s="380"/>
      <c r="D31" s="380"/>
      <c r="E31" s="381"/>
      <c r="F31" s="160"/>
      <c r="G31" s="153"/>
      <c r="H31" s="288"/>
      <c r="I31" s="288"/>
      <c r="J31" s="288"/>
      <c r="K31" s="288"/>
      <c r="L31" s="161"/>
    </row>
    <row r="32" spans="1:12" ht="54.75" customHeight="1">
      <c r="A32" s="393" t="s">
        <v>100</v>
      </c>
      <c r="B32" s="380"/>
      <c r="C32" s="380"/>
      <c r="D32" s="380"/>
      <c r="E32" s="381"/>
      <c r="F32" s="160"/>
      <c r="G32" s="150"/>
      <c r="H32" s="106"/>
      <c r="I32" s="106"/>
      <c r="J32" s="106"/>
      <c r="K32" s="106"/>
      <c r="L32" s="161"/>
    </row>
    <row r="33" spans="1:12" ht="409.5" customHeight="1">
      <c r="A33" s="397">
        <v>17</v>
      </c>
      <c r="B33" s="389" t="s">
        <v>152</v>
      </c>
      <c r="C33" s="412" t="s">
        <v>515</v>
      </c>
      <c r="D33" s="406" t="s">
        <v>214</v>
      </c>
      <c r="E33" s="367" t="s">
        <v>222</v>
      </c>
      <c r="F33" s="149">
        <f t="shared" si="0"/>
        <v>43331538.10123439</v>
      </c>
      <c r="G33" s="403">
        <v>10148138.855999999</v>
      </c>
      <c r="H33" s="404" t="s">
        <v>536</v>
      </c>
      <c r="I33" s="389" t="s">
        <v>213</v>
      </c>
      <c r="J33" s="389" t="s">
        <v>113</v>
      </c>
      <c r="K33" s="354" t="s">
        <v>235</v>
      </c>
      <c r="L33" s="161"/>
    </row>
    <row r="34" spans="1:12" ht="297" customHeight="1">
      <c r="A34" s="397"/>
      <c r="B34" s="389"/>
      <c r="C34" s="412"/>
      <c r="D34" s="406"/>
      <c r="E34" s="367"/>
      <c r="F34" s="149"/>
      <c r="G34" s="403"/>
      <c r="H34" s="405"/>
      <c r="I34" s="389"/>
      <c r="J34" s="389"/>
      <c r="K34" s="354"/>
      <c r="L34" s="161"/>
    </row>
    <row r="35" spans="1:12" ht="54.75" customHeight="1">
      <c r="A35" s="342" t="s">
        <v>106</v>
      </c>
      <c r="B35" s="380"/>
      <c r="C35" s="380"/>
      <c r="D35" s="380"/>
      <c r="E35" s="381"/>
      <c r="F35" s="160"/>
      <c r="G35" s="153"/>
      <c r="H35" s="288"/>
      <c r="I35" s="288"/>
      <c r="J35" s="288"/>
      <c r="K35" s="288"/>
      <c r="L35" s="161"/>
    </row>
    <row r="36" spans="1:12" ht="54.75" customHeight="1">
      <c r="A36" s="342" t="s">
        <v>110</v>
      </c>
      <c r="B36" s="380"/>
      <c r="C36" s="380"/>
      <c r="D36" s="380"/>
      <c r="E36" s="381"/>
      <c r="F36" s="160"/>
      <c r="G36" s="153"/>
      <c r="H36" s="288"/>
      <c r="I36" s="288"/>
      <c r="J36" s="288"/>
      <c r="K36" s="288"/>
      <c r="L36" s="161"/>
    </row>
    <row r="37" spans="1:12" ht="117" customHeight="1">
      <c r="A37" s="397">
        <v>18</v>
      </c>
      <c r="B37" s="348" t="s">
        <v>223</v>
      </c>
      <c r="C37" s="348" t="s">
        <v>517</v>
      </c>
      <c r="D37" s="409" t="s">
        <v>195</v>
      </c>
      <c r="E37" s="367" t="s">
        <v>189</v>
      </c>
      <c r="F37" s="290">
        <f t="shared" si="0"/>
        <v>95957496.70233035</v>
      </c>
      <c r="G37" s="394">
        <v>22473007.96326152</v>
      </c>
      <c r="H37" s="395" t="s">
        <v>552</v>
      </c>
      <c r="I37" s="389" t="s">
        <v>190</v>
      </c>
      <c r="J37" s="389" t="s">
        <v>65</v>
      </c>
      <c r="K37" s="354" t="s">
        <v>544</v>
      </c>
      <c r="L37" s="161"/>
    </row>
    <row r="38" spans="1:12" ht="22.5" customHeight="1">
      <c r="A38" s="397"/>
      <c r="B38" s="348"/>
      <c r="C38" s="348"/>
      <c r="D38" s="410"/>
      <c r="E38" s="367"/>
      <c r="F38" s="253"/>
      <c r="G38" s="394"/>
      <c r="H38" s="407"/>
      <c r="I38" s="389"/>
      <c r="J38" s="389"/>
      <c r="K38" s="408"/>
      <c r="L38" s="161"/>
    </row>
    <row r="39" spans="1:12" ht="22.5" customHeight="1">
      <c r="A39" s="397"/>
      <c r="B39" s="348"/>
      <c r="C39" s="348"/>
      <c r="D39" s="410"/>
      <c r="E39" s="367"/>
      <c r="F39" s="253"/>
      <c r="G39" s="394"/>
      <c r="H39" s="407"/>
      <c r="I39" s="389"/>
      <c r="J39" s="389"/>
      <c r="K39" s="408"/>
      <c r="L39" s="161"/>
    </row>
    <row r="40" spans="1:12" ht="377.25" customHeight="1">
      <c r="A40" s="397"/>
      <c r="B40" s="348"/>
      <c r="C40" s="348"/>
      <c r="D40" s="411"/>
      <c r="E40" s="367"/>
      <c r="F40" s="291"/>
      <c r="G40" s="394"/>
      <c r="H40" s="396"/>
      <c r="I40" s="389"/>
      <c r="J40" s="389"/>
      <c r="K40" s="408"/>
      <c r="L40" s="161"/>
    </row>
    <row r="41" spans="1:12" ht="28.5" customHeight="1" hidden="1">
      <c r="A41" s="294"/>
      <c r="B41" s="348"/>
      <c r="C41" s="348"/>
      <c r="D41" s="88"/>
      <c r="E41" s="367"/>
      <c r="F41" s="149">
        <f t="shared" si="0"/>
        <v>0</v>
      </c>
      <c r="G41" s="293"/>
      <c r="H41" s="99"/>
      <c r="I41" s="389"/>
      <c r="J41" s="389"/>
      <c r="K41" s="408"/>
      <c r="L41" s="161"/>
    </row>
    <row r="42" spans="1:12" ht="132.75" customHeight="1">
      <c r="A42" s="294">
        <v>19</v>
      </c>
      <c r="B42" s="348"/>
      <c r="C42" s="274" t="s">
        <v>553</v>
      </c>
      <c r="D42" s="198" t="s">
        <v>471</v>
      </c>
      <c r="E42" s="279" t="s">
        <v>470</v>
      </c>
      <c r="F42" s="149">
        <f t="shared" si="0"/>
        <v>42699000</v>
      </c>
      <c r="G42" s="154">
        <v>10000000</v>
      </c>
      <c r="H42" s="89" t="s">
        <v>554</v>
      </c>
      <c r="I42" s="60" t="s">
        <v>157</v>
      </c>
      <c r="J42" s="287" t="s">
        <v>65</v>
      </c>
      <c r="K42" s="276"/>
      <c r="L42" s="166"/>
    </row>
    <row r="43" spans="1:12" ht="54.75" customHeight="1">
      <c r="A43" s="342" t="s">
        <v>473</v>
      </c>
      <c r="B43" s="380"/>
      <c r="C43" s="380"/>
      <c r="D43" s="380"/>
      <c r="E43" s="381"/>
      <c r="F43" s="160"/>
      <c r="G43" s="153"/>
      <c r="H43" s="288"/>
      <c r="I43" s="288"/>
      <c r="J43" s="288"/>
      <c r="K43" s="288"/>
      <c r="L43" s="161"/>
    </row>
    <row r="44" spans="1:12" ht="225" customHeight="1">
      <c r="A44" s="294">
        <v>20</v>
      </c>
      <c r="B44" s="274" t="s">
        <v>224</v>
      </c>
      <c r="C44" s="274" t="s">
        <v>518</v>
      </c>
      <c r="D44" s="295" t="s">
        <v>186</v>
      </c>
      <c r="E44" s="279" t="s">
        <v>188</v>
      </c>
      <c r="F44" s="149">
        <f t="shared" si="0"/>
        <v>19818173.724965166</v>
      </c>
      <c r="G44" s="289">
        <f>6473203.38072207-1831836.2</f>
        <v>4641367.18072207</v>
      </c>
      <c r="H44" s="85" t="s">
        <v>555</v>
      </c>
      <c r="I44" s="274" t="s">
        <v>107</v>
      </c>
      <c r="J44" s="287" t="s">
        <v>65</v>
      </c>
      <c r="K44" s="277" t="s">
        <v>543</v>
      </c>
      <c r="L44" s="161"/>
    </row>
    <row r="45" spans="1:12" ht="54.75" customHeight="1">
      <c r="A45" s="342" t="s">
        <v>167</v>
      </c>
      <c r="B45" s="380"/>
      <c r="C45" s="380"/>
      <c r="D45" s="380"/>
      <c r="E45" s="381"/>
      <c r="F45" s="160"/>
      <c r="G45" s="153"/>
      <c r="H45" s="288"/>
      <c r="I45" s="288"/>
      <c r="J45" s="288"/>
      <c r="K45" s="288"/>
      <c r="L45" s="161"/>
    </row>
    <row r="46" spans="1:12" ht="397.5" customHeight="1">
      <c r="A46" s="294">
        <v>21</v>
      </c>
      <c r="B46" s="274" t="s">
        <v>228</v>
      </c>
      <c r="C46" s="274" t="s">
        <v>658</v>
      </c>
      <c r="D46" s="292" t="s">
        <v>219</v>
      </c>
      <c r="E46" s="197" t="s">
        <v>383</v>
      </c>
      <c r="F46" s="149">
        <f t="shared" si="0"/>
        <v>31842271.131899998</v>
      </c>
      <c r="G46" s="149">
        <v>7457381</v>
      </c>
      <c r="H46" s="100" t="s">
        <v>488</v>
      </c>
      <c r="I46" s="274" t="s">
        <v>169</v>
      </c>
      <c r="J46" s="287" t="s">
        <v>113</v>
      </c>
      <c r="K46" s="277" t="s">
        <v>587</v>
      </c>
      <c r="L46" s="161"/>
    </row>
    <row r="47" spans="1:12" ht="409.5">
      <c r="A47" s="294">
        <v>22</v>
      </c>
      <c r="B47" s="274" t="s">
        <v>272</v>
      </c>
      <c r="C47" s="274" t="s">
        <v>119</v>
      </c>
      <c r="D47" s="295" t="s">
        <v>119</v>
      </c>
      <c r="E47" s="197" t="s">
        <v>119</v>
      </c>
      <c r="F47" s="149">
        <f t="shared" si="0"/>
        <v>65706169.1178</v>
      </c>
      <c r="G47" s="155">
        <v>15388222</v>
      </c>
      <c r="H47" s="100" t="s">
        <v>488</v>
      </c>
      <c r="I47" s="274" t="s">
        <v>119</v>
      </c>
      <c r="J47" s="287" t="s">
        <v>113</v>
      </c>
      <c r="K47" s="277" t="s">
        <v>588</v>
      </c>
      <c r="L47" s="161"/>
    </row>
    <row r="48" spans="1:12" ht="288">
      <c r="A48" s="294">
        <v>23</v>
      </c>
      <c r="B48" s="274" t="s">
        <v>230</v>
      </c>
      <c r="C48" s="274" t="s">
        <v>119</v>
      </c>
      <c r="D48" s="292" t="s">
        <v>504</v>
      </c>
      <c r="E48" s="197" t="s">
        <v>119</v>
      </c>
      <c r="F48" s="149">
        <f t="shared" si="0"/>
        <v>42699000</v>
      </c>
      <c r="G48" s="149">
        <v>10000000</v>
      </c>
      <c r="H48" s="100" t="s">
        <v>488</v>
      </c>
      <c r="I48" s="274" t="s">
        <v>169</v>
      </c>
      <c r="J48" s="287" t="s">
        <v>278</v>
      </c>
      <c r="K48" s="277" t="s">
        <v>589</v>
      </c>
      <c r="L48" s="161"/>
    </row>
    <row r="49" spans="1:12" ht="324">
      <c r="A49" s="294">
        <v>24</v>
      </c>
      <c r="B49" s="274" t="s">
        <v>256</v>
      </c>
      <c r="C49" s="274" t="s">
        <v>119</v>
      </c>
      <c r="D49" s="292" t="s">
        <v>271</v>
      </c>
      <c r="E49" s="197" t="s">
        <v>119</v>
      </c>
      <c r="F49" s="149">
        <f t="shared" si="0"/>
        <v>36243940.2459</v>
      </c>
      <c r="G49" s="155">
        <v>8488241</v>
      </c>
      <c r="H49" s="100" t="s">
        <v>488</v>
      </c>
      <c r="I49" s="274" t="s">
        <v>119</v>
      </c>
      <c r="J49" s="287" t="s">
        <v>279</v>
      </c>
      <c r="K49" s="277" t="s">
        <v>590</v>
      </c>
      <c r="L49" s="161"/>
    </row>
    <row r="50" spans="1:12" ht="54" customHeight="1">
      <c r="A50" s="294">
        <v>25</v>
      </c>
      <c r="B50" s="274" t="s">
        <v>265</v>
      </c>
      <c r="C50" s="274" t="s">
        <v>119</v>
      </c>
      <c r="D50" s="295" t="s">
        <v>119</v>
      </c>
      <c r="E50" s="197" t="s">
        <v>119</v>
      </c>
      <c r="F50" s="149">
        <f t="shared" si="0"/>
        <v>44992474.307399996</v>
      </c>
      <c r="G50" s="155">
        <v>10537126</v>
      </c>
      <c r="H50" s="100" t="s">
        <v>488</v>
      </c>
      <c r="I50" s="274" t="s">
        <v>119</v>
      </c>
      <c r="J50" s="287" t="s">
        <v>411</v>
      </c>
      <c r="K50" s="277" t="s">
        <v>154</v>
      </c>
      <c r="L50" s="161"/>
    </row>
    <row r="51" spans="1:12" ht="409.5" customHeight="1">
      <c r="A51" s="294">
        <v>26</v>
      </c>
      <c r="B51" s="274" t="s">
        <v>229</v>
      </c>
      <c r="C51" s="274" t="s">
        <v>519</v>
      </c>
      <c r="D51" s="292" t="s">
        <v>271</v>
      </c>
      <c r="E51" s="197" t="s">
        <v>384</v>
      </c>
      <c r="F51" s="149">
        <f t="shared" si="0"/>
        <v>35151789.4938</v>
      </c>
      <c r="G51" s="149">
        <v>8232462</v>
      </c>
      <c r="H51" s="100" t="s">
        <v>488</v>
      </c>
      <c r="I51" s="274" t="s">
        <v>182</v>
      </c>
      <c r="J51" s="287" t="s">
        <v>113</v>
      </c>
      <c r="K51" s="122" t="s">
        <v>592</v>
      </c>
      <c r="L51" s="161"/>
    </row>
    <row r="52" spans="1:12" ht="314.25" customHeight="1">
      <c r="A52" s="294">
        <v>27</v>
      </c>
      <c r="B52" s="274" t="s">
        <v>230</v>
      </c>
      <c r="C52" s="274" t="s">
        <v>119</v>
      </c>
      <c r="D52" s="292" t="s">
        <v>504</v>
      </c>
      <c r="E52" s="197" t="s">
        <v>119</v>
      </c>
      <c r="F52" s="149">
        <f t="shared" si="0"/>
        <v>17632304.3958</v>
      </c>
      <c r="G52" s="149">
        <v>4129442</v>
      </c>
      <c r="H52" s="100" t="s">
        <v>488</v>
      </c>
      <c r="I52" s="274" t="s">
        <v>119</v>
      </c>
      <c r="J52" s="287" t="s">
        <v>278</v>
      </c>
      <c r="K52" s="276" t="s">
        <v>589</v>
      </c>
      <c r="L52" s="161"/>
    </row>
    <row r="53" spans="1:12" ht="351" customHeight="1">
      <c r="A53" s="294">
        <v>28</v>
      </c>
      <c r="B53" s="274" t="s">
        <v>256</v>
      </c>
      <c r="C53" s="274" t="s">
        <v>119</v>
      </c>
      <c r="D53" s="292" t="s">
        <v>271</v>
      </c>
      <c r="E53" s="197" t="s">
        <v>119</v>
      </c>
      <c r="F53" s="149">
        <f t="shared" si="0"/>
        <v>13060577.974499999</v>
      </c>
      <c r="G53" s="149">
        <v>3058755</v>
      </c>
      <c r="H53" s="100" t="s">
        <v>488</v>
      </c>
      <c r="I53" s="274" t="s">
        <v>119</v>
      </c>
      <c r="J53" s="287" t="s">
        <v>279</v>
      </c>
      <c r="K53" s="276" t="s">
        <v>590</v>
      </c>
      <c r="L53" s="161"/>
    </row>
    <row r="54" spans="1:12" ht="55.5" customHeight="1">
      <c r="A54" s="294">
        <v>29</v>
      </c>
      <c r="B54" s="274" t="s">
        <v>265</v>
      </c>
      <c r="C54" s="274" t="s">
        <v>119</v>
      </c>
      <c r="D54" s="295" t="s">
        <v>119</v>
      </c>
      <c r="E54" s="197" t="s">
        <v>119</v>
      </c>
      <c r="F54" s="149">
        <f t="shared" si="0"/>
        <v>16213134.8124</v>
      </c>
      <c r="G54" s="149">
        <v>3797076</v>
      </c>
      <c r="H54" s="100" t="s">
        <v>488</v>
      </c>
      <c r="I54" s="274" t="s">
        <v>119</v>
      </c>
      <c r="J54" s="287" t="s">
        <v>411</v>
      </c>
      <c r="K54" s="276" t="s">
        <v>154</v>
      </c>
      <c r="L54" s="161"/>
    </row>
    <row r="55" spans="1:12" ht="400.5" customHeight="1">
      <c r="A55" s="294">
        <v>30</v>
      </c>
      <c r="B55" s="274" t="s">
        <v>228</v>
      </c>
      <c r="C55" s="274" t="s">
        <v>520</v>
      </c>
      <c r="D55" s="295" t="s">
        <v>168</v>
      </c>
      <c r="E55" s="197" t="s">
        <v>385</v>
      </c>
      <c r="F55" s="149">
        <f t="shared" si="0"/>
        <v>5744142.7535999995</v>
      </c>
      <c r="G55" s="149">
        <v>1345264</v>
      </c>
      <c r="H55" s="100" t="s">
        <v>536</v>
      </c>
      <c r="I55" s="274" t="s">
        <v>169</v>
      </c>
      <c r="J55" s="287" t="s">
        <v>113</v>
      </c>
      <c r="K55" s="277" t="s">
        <v>587</v>
      </c>
      <c r="L55" s="161"/>
    </row>
    <row r="56" spans="1:12" ht="409.5" customHeight="1">
      <c r="A56" s="294">
        <v>31</v>
      </c>
      <c r="B56" s="274" t="s">
        <v>229</v>
      </c>
      <c r="C56" s="274" t="s">
        <v>119</v>
      </c>
      <c r="D56" s="295" t="s">
        <v>119</v>
      </c>
      <c r="E56" s="197" t="s">
        <v>119</v>
      </c>
      <c r="F56" s="149">
        <f t="shared" si="0"/>
        <v>18194129.298</v>
      </c>
      <c r="G56" s="149">
        <v>4261020</v>
      </c>
      <c r="H56" s="100" t="s">
        <v>488</v>
      </c>
      <c r="I56" s="274" t="s">
        <v>119</v>
      </c>
      <c r="J56" s="287" t="s">
        <v>113</v>
      </c>
      <c r="K56" s="277" t="s">
        <v>591</v>
      </c>
      <c r="L56" s="161"/>
    </row>
    <row r="57" spans="1:12" ht="326.25" customHeight="1">
      <c r="A57" s="294">
        <v>32</v>
      </c>
      <c r="B57" s="274" t="s">
        <v>230</v>
      </c>
      <c r="C57" s="274" t="s">
        <v>119</v>
      </c>
      <c r="D57" s="292" t="s">
        <v>504</v>
      </c>
      <c r="E57" s="197" t="s">
        <v>119</v>
      </c>
      <c r="F57" s="149">
        <f t="shared" si="0"/>
        <v>15334859.0814</v>
      </c>
      <c r="G57" s="149">
        <v>3591386</v>
      </c>
      <c r="H57" s="100" t="s">
        <v>488</v>
      </c>
      <c r="I57" s="274" t="s">
        <v>119</v>
      </c>
      <c r="J57" s="287" t="s">
        <v>278</v>
      </c>
      <c r="K57" s="277" t="s">
        <v>589</v>
      </c>
      <c r="L57" s="108"/>
    </row>
    <row r="58" spans="1:12" ht="357.75" customHeight="1">
      <c r="A58" s="294">
        <v>33</v>
      </c>
      <c r="B58" s="274" t="s">
        <v>256</v>
      </c>
      <c r="C58" s="274" t="s">
        <v>119</v>
      </c>
      <c r="D58" s="292" t="s">
        <v>271</v>
      </c>
      <c r="E58" s="197" t="s">
        <v>119</v>
      </c>
      <c r="F58" s="149">
        <f t="shared" si="0"/>
        <v>8894218.7796</v>
      </c>
      <c r="G58" s="149">
        <v>2083004</v>
      </c>
      <c r="H58" s="100" t="s">
        <v>488</v>
      </c>
      <c r="I58" s="274" t="s">
        <v>119</v>
      </c>
      <c r="J58" s="287" t="s">
        <v>279</v>
      </c>
      <c r="K58" s="276" t="s">
        <v>590</v>
      </c>
      <c r="L58" s="161"/>
    </row>
    <row r="59" spans="1:12" ht="64.5" customHeight="1">
      <c r="A59" s="294">
        <v>34</v>
      </c>
      <c r="B59" s="274" t="s">
        <v>265</v>
      </c>
      <c r="C59" s="274" t="s">
        <v>119</v>
      </c>
      <c r="D59" s="295" t="s">
        <v>119</v>
      </c>
      <c r="E59" s="197" t="s">
        <v>119</v>
      </c>
      <c r="F59" s="149">
        <f t="shared" si="0"/>
        <v>11041098.880199999</v>
      </c>
      <c r="G59" s="149">
        <v>2585798</v>
      </c>
      <c r="H59" s="100" t="s">
        <v>488</v>
      </c>
      <c r="I59" s="274" t="s">
        <v>119</v>
      </c>
      <c r="J59" s="287" t="s">
        <v>411</v>
      </c>
      <c r="K59" s="276" t="s">
        <v>154</v>
      </c>
      <c r="L59" s="161"/>
    </row>
    <row r="60" spans="1:12" ht="54.75" customHeight="1">
      <c r="A60" s="342" t="s">
        <v>170</v>
      </c>
      <c r="B60" s="380"/>
      <c r="C60" s="380"/>
      <c r="D60" s="380"/>
      <c r="E60" s="381"/>
      <c r="F60" s="160"/>
      <c r="G60" s="153"/>
      <c r="H60" s="288"/>
      <c r="I60" s="288"/>
      <c r="J60" s="288"/>
      <c r="K60" s="288"/>
      <c r="L60" s="161"/>
    </row>
    <row r="61" spans="1:12" ht="306">
      <c r="A61" s="294">
        <v>35</v>
      </c>
      <c r="B61" s="274" t="s">
        <v>231</v>
      </c>
      <c r="C61" s="274" t="s">
        <v>659</v>
      </c>
      <c r="D61" s="200" t="s">
        <v>240</v>
      </c>
      <c r="E61" s="279" t="s">
        <v>378</v>
      </c>
      <c r="F61" s="149">
        <f t="shared" si="0"/>
        <v>81884406.0375</v>
      </c>
      <c r="G61" s="289">
        <v>19177125</v>
      </c>
      <c r="H61" s="100" t="s">
        <v>488</v>
      </c>
      <c r="I61" s="274" t="s">
        <v>171</v>
      </c>
      <c r="J61" s="287" t="s">
        <v>113</v>
      </c>
      <c r="K61" s="276" t="s">
        <v>372</v>
      </c>
      <c r="L61" s="161"/>
    </row>
    <row r="62" spans="1:12" ht="135" customHeight="1">
      <c r="A62" s="294">
        <v>36</v>
      </c>
      <c r="B62" s="274" t="s">
        <v>232</v>
      </c>
      <c r="C62" s="274" t="s">
        <v>119</v>
      </c>
      <c r="D62" s="295" t="s">
        <v>119</v>
      </c>
      <c r="E62" s="279" t="s">
        <v>379</v>
      </c>
      <c r="F62" s="149">
        <f t="shared" si="0"/>
        <v>59992095</v>
      </c>
      <c r="G62" s="289">
        <v>14050000</v>
      </c>
      <c r="H62" s="100" t="s">
        <v>488</v>
      </c>
      <c r="I62" s="274" t="s">
        <v>218</v>
      </c>
      <c r="J62" s="287" t="s">
        <v>278</v>
      </c>
      <c r="K62" s="276"/>
      <c r="L62" s="161"/>
    </row>
    <row r="63" spans="1:12" ht="132.75" customHeight="1">
      <c r="A63" s="294">
        <v>37</v>
      </c>
      <c r="B63" s="274" t="s">
        <v>257</v>
      </c>
      <c r="C63" s="274" t="s">
        <v>119</v>
      </c>
      <c r="D63" s="295" t="s">
        <v>154</v>
      </c>
      <c r="E63" s="279" t="s">
        <v>380</v>
      </c>
      <c r="F63" s="149">
        <f t="shared" si="0"/>
        <v>50073444.18129855</v>
      </c>
      <c r="G63" s="289">
        <v>11727076.55479017</v>
      </c>
      <c r="H63" s="100" t="s">
        <v>488</v>
      </c>
      <c r="I63" s="274" t="s">
        <v>218</v>
      </c>
      <c r="J63" s="287" t="s">
        <v>279</v>
      </c>
      <c r="K63" s="276"/>
      <c r="L63" s="161"/>
    </row>
    <row r="64" spans="1:12" ht="36">
      <c r="A64" s="294">
        <v>38</v>
      </c>
      <c r="B64" s="274" t="s">
        <v>266</v>
      </c>
      <c r="C64" s="274" t="s">
        <v>119</v>
      </c>
      <c r="D64" s="295" t="s">
        <v>119</v>
      </c>
      <c r="E64" s="197" t="s">
        <v>119</v>
      </c>
      <c r="F64" s="149">
        <f t="shared" si="0"/>
        <v>86019023.35944599</v>
      </c>
      <c r="G64" s="289">
        <v>20145442.132004496</v>
      </c>
      <c r="H64" s="100" t="s">
        <v>488</v>
      </c>
      <c r="I64" s="274" t="s">
        <v>218</v>
      </c>
      <c r="J64" s="287" t="s">
        <v>411</v>
      </c>
      <c r="K64" s="276"/>
      <c r="L64" s="161"/>
    </row>
    <row r="65" spans="1:12" ht="183" customHeight="1">
      <c r="A65" s="294">
        <v>39</v>
      </c>
      <c r="B65" s="274" t="s">
        <v>231</v>
      </c>
      <c r="C65" s="274" t="s">
        <v>521</v>
      </c>
      <c r="D65" s="295" t="s">
        <v>119</v>
      </c>
      <c r="E65" s="197" t="s">
        <v>233</v>
      </c>
      <c r="F65" s="149">
        <f t="shared" si="0"/>
        <v>39576648.4347</v>
      </c>
      <c r="G65" s="289">
        <v>9268753</v>
      </c>
      <c r="H65" s="100" t="s">
        <v>538</v>
      </c>
      <c r="I65" s="274" t="s">
        <v>172</v>
      </c>
      <c r="J65" s="287" t="s">
        <v>113</v>
      </c>
      <c r="K65" s="276" t="s">
        <v>381</v>
      </c>
      <c r="L65" s="161"/>
    </row>
    <row r="66" spans="1:12" ht="183" customHeight="1">
      <c r="A66" s="294">
        <v>40</v>
      </c>
      <c r="B66" s="274" t="s">
        <v>231</v>
      </c>
      <c r="C66" s="274" t="s">
        <v>576</v>
      </c>
      <c r="D66" s="295" t="s">
        <v>119</v>
      </c>
      <c r="E66" s="197" t="s">
        <v>181</v>
      </c>
      <c r="F66" s="149">
        <f t="shared" si="0"/>
        <v>14841241.5618</v>
      </c>
      <c r="G66" s="289">
        <v>3475782</v>
      </c>
      <c r="H66" s="100" t="s">
        <v>500</v>
      </c>
      <c r="I66" s="274" t="s">
        <v>182</v>
      </c>
      <c r="J66" s="287" t="s">
        <v>113</v>
      </c>
      <c r="K66" s="276" t="s">
        <v>382</v>
      </c>
      <c r="L66" s="161"/>
    </row>
    <row r="67" spans="1:12" ht="54">
      <c r="A67" s="294">
        <v>41</v>
      </c>
      <c r="B67" s="274" t="s">
        <v>232</v>
      </c>
      <c r="C67" s="274" t="s">
        <v>119</v>
      </c>
      <c r="D67" s="295" t="s">
        <v>119</v>
      </c>
      <c r="E67" s="197" t="s">
        <v>119</v>
      </c>
      <c r="F67" s="149">
        <f t="shared" si="0"/>
        <v>24561165.081122674</v>
      </c>
      <c r="G67" s="289">
        <v>5752164.004103767</v>
      </c>
      <c r="H67" s="100" t="s">
        <v>119</v>
      </c>
      <c r="I67" s="274" t="s">
        <v>119</v>
      </c>
      <c r="J67" s="287" t="s">
        <v>278</v>
      </c>
      <c r="K67" s="276"/>
      <c r="L67" s="161"/>
    </row>
    <row r="68" spans="1:12" ht="36">
      <c r="A68" s="294">
        <v>42</v>
      </c>
      <c r="B68" s="274" t="s">
        <v>257</v>
      </c>
      <c r="C68" s="274" t="s">
        <v>119</v>
      </c>
      <c r="D68" s="295" t="s">
        <v>119</v>
      </c>
      <c r="E68" s="197" t="s">
        <v>119</v>
      </c>
      <c r="F68" s="149">
        <f t="shared" si="0"/>
        <v>6118439.818701451</v>
      </c>
      <c r="G68" s="289">
        <v>1432923.4452098296</v>
      </c>
      <c r="H68" s="100" t="s">
        <v>119</v>
      </c>
      <c r="I68" s="274" t="s">
        <v>119</v>
      </c>
      <c r="J68" s="287" t="s">
        <v>279</v>
      </c>
      <c r="K68" s="276"/>
      <c r="L68" s="161"/>
    </row>
    <row r="69" spans="1:12" ht="141" customHeight="1">
      <c r="A69" s="294">
        <v>43</v>
      </c>
      <c r="B69" s="274" t="s">
        <v>266</v>
      </c>
      <c r="C69" s="274" t="s">
        <v>119</v>
      </c>
      <c r="D69" s="295" t="s">
        <v>119</v>
      </c>
      <c r="E69" s="197" t="s">
        <v>119</v>
      </c>
      <c r="F69" s="149">
        <f t="shared" si="0"/>
        <v>10510605.314744247</v>
      </c>
      <c r="G69" s="289">
        <v>2461557.72143241</v>
      </c>
      <c r="H69" s="100" t="s">
        <v>488</v>
      </c>
      <c r="I69" s="274" t="s">
        <v>119</v>
      </c>
      <c r="J69" s="287" t="s">
        <v>411</v>
      </c>
      <c r="K69" s="276"/>
      <c r="L69" s="161"/>
    </row>
    <row r="70" spans="1:12" ht="54.75" customHeight="1">
      <c r="A70" s="342" t="s">
        <v>108</v>
      </c>
      <c r="B70" s="380"/>
      <c r="C70" s="380"/>
      <c r="D70" s="380"/>
      <c r="E70" s="381"/>
      <c r="F70" s="160"/>
      <c r="G70" s="153"/>
      <c r="H70" s="288"/>
      <c r="I70" s="288"/>
      <c r="J70" s="288"/>
      <c r="K70" s="288"/>
      <c r="L70" s="161"/>
    </row>
    <row r="71" spans="1:12" ht="409.5" customHeight="1">
      <c r="A71" s="286">
        <v>44</v>
      </c>
      <c r="B71" s="274" t="s">
        <v>281</v>
      </c>
      <c r="C71" s="274" t="s">
        <v>577</v>
      </c>
      <c r="D71" s="299" t="s">
        <v>617</v>
      </c>
      <c r="E71" s="197" t="s">
        <v>187</v>
      </c>
      <c r="F71" s="149">
        <f t="shared" si="0"/>
        <v>10242419.756705262</v>
      </c>
      <c r="G71" s="156">
        <v>2398749.3282524794</v>
      </c>
      <c r="H71" s="99" t="s">
        <v>545</v>
      </c>
      <c r="I71" s="274" t="s">
        <v>363</v>
      </c>
      <c r="J71" s="287" t="s">
        <v>65</v>
      </c>
      <c r="K71" s="276"/>
      <c r="L71" s="161"/>
    </row>
    <row r="72" spans="1:12" ht="54.75" customHeight="1">
      <c r="A72" s="342" t="s">
        <v>116</v>
      </c>
      <c r="B72" s="380"/>
      <c r="C72" s="380"/>
      <c r="D72" s="380"/>
      <c r="E72" s="381"/>
      <c r="F72" s="160"/>
      <c r="G72" s="153"/>
      <c r="H72" s="288"/>
      <c r="I72" s="288"/>
      <c r="J72" s="288"/>
      <c r="K72" s="288"/>
      <c r="L72" s="161"/>
    </row>
    <row r="73" spans="1:12" ht="54.75" customHeight="1">
      <c r="A73" s="342" t="s">
        <v>123</v>
      </c>
      <c r="B73" s="380"/>
      <c r="C73" s="380"/>
      <c r="D73" s="380"/>
      <c r="E73" s="381"/>
      <c r="F73" s="160"/>
      <c r="G73" s="153"/>
      <c r="H73" s="288"/>
      <c r="I73" s="288"/>
      <c r="J73" s="288"/>
      <c r="K73" s="288"/>
      <c r="L73" s="161"/>
    </row>
    <row r="74" spans="1:12" ht="150.75" customHeight="1">
      <c r="A74" s="397">
        <v>45</v>
      </c>
      <c r="B74" s="348" t="s">
        <v>282</v>
      </c>
      <c r="C74" s="348" t="s">
        <v>578</v>
      </c>
      <c r="D74" s="406" t="s">
        <v>200</v>
      </c>
      <c r="E74" s="367" t="s">
        <v>386</v>
      </c>
      <c r="F74" s="149">
        <f t="shared" si="0"/>
        <v>121005802.53165764</v>
      </c>
      <c r="G74" s="403">
        <v>28339259.12355269</v>
      </c>
      <c r="H74" s="404" t="s">
        <v>618</v>
      </c>
      <c r="I74" s="348" t="s">
        <v>158</v>
      </c>
      <c r="J74" s="348" t="s">
        <v>113</v>
      </c>
      <c r="K74" s="338" t="s">
        <v>243</v>
      </c>
      <c r="L74" s="161"/>
    </row>
    <row r="75" spans="1:12" ht="132" customHeight="1">
      <c r="A75" s="397"/>
      <c r="B75" s="348"/>
      <c r="C75" s="348"/>
      <c r="D75" s="406"/>
      <c r="E75" s="367"/>
      <c r="F75" s="149">
        <f t="shared" si="0"/>
        <v>0</v>
      </c>
      <c r="G75" s="403"/>
      <c r="H75" s="405"/>
      <c r="I75" s="348">
        <v>67</v>
      </c>
      <c r="J75" s="348"/>
      <c r="K75" s="338"/>
      <c r="L75" s="161"/>
    </row>
    <row r="76" spans="1:12" ht="181.5" customHeight="1">
      <c r="A76" s="294">
        <v>46</v>
      </c>
      <c r="B76" s="274" t="s">
        <v>283</v>
      </c>
      <c r="C76" s="274" t="s">
        <v>579</v>
      </c>
      <c r="D76" s="274" t="s">
        <v>119</v>
      </c>
      <c r="E76" s="279" t="s">
        <v>387</v>
      </c>
      <c r="F76" s="149">
        <f t="shared" si="0"/>
        <v>18879284.936684743</v>
      </c>
      <c r="G76" s="289">
        <v>4421481.752894621</v>
      </c>
      <c r="H76" s="100" t="s">
        <v>546</v>
      </c>
      <c r="I76" s="274" t="s">
        <v>159</v>
      </c>
      <c r="J76" s="274" t="s">
        <v>113</v>
      </c>
      <c r="K76" s="273"/>
      <c r="L76" s="161"/>
    </row>
    <row r="77" spans="1:12" ht="54.75" customHeight="1">
      <c r="A77" s="342" t="s">
        <v>124</v>
      </c>
      <c r="B77" s="380"/>
      <c r="C77" s="380"/>
      <c r="D77" s="380"/>
      <c r="E77" s="381"/>
      <c r="F77" s="160"/>
      <c r="G77" s="153"/>
      <c r="H77" s="288"/>
      <c r="I77" s="288"/>
      <c r="J77" s="288"/>
      <c r="K77" s="288"/>
      <c r="L77" s="161"/>
    </row>
    <row r="78" spans="1:21" ht="144" customHeight="1">
      <c r="A78" s="397">
        <v>47</v>
      </c>
      <c r="B78" s="348" t="s">
        <v>217</v>
      </c>
      <c r="C78" s="348" t="s">
        <v>547</v>
      </c>
      <c r="D78" s="348" t="s">
        <v>199</v>
      </c>
      <c r="E78" s="367" t="s">
        <v>160</v>
      </c>
      <c r="F78" s="149">
        <f t="shared" si="0"/>
        <v>130969895.89449</v>
      </c>
      <c r="G78" s="394">
        <v>30672825.1</v>
      </c>
      <c r="H78" s="395" t="s">
        <v>539</v>
      </c>
      <c r="I78" s="348" t="s">
        <v>125</v>
      </c>
      <c r="J78" s="348" t="s">
        <v>113</v>
      </c>
      <c r="K78" s="354" t="s">
        <v>447</v>
      </c>
      <c r="L78" s="161"/>
      <c r="O78" s="55"/>
      <c r="Q78" s="81"/>
      <c r="R78" s="81"/>
      <c r="S78" s="81"/>
      <c r="T78" s="81"/>
      <c r="U78" s="81"/>
    </row>
    <row r="79" spans="1:22" ht="195.75" customHeight="1">
      <c r="A79" s="397"/>
      <c r="B79" s="348"/>
      <c r="C79" s="348"/>
      <c r="D79" s="348"/>
      <c r="E79" s="367"/>
      <c r="F79" s="149">
        <f aca="true" t="shared" si="1" ref="F79:F146">G79*$K$1</f>
        <v>0</v>
      </c>
      <c r="G79" s="394"/>
      <c r="H79" s="396"/>
      <c r="I79" s="348"/>
      <c r="J79" s="348"/>
      <c r="K79" s="354"/>
      <c r="L79" s="161">
        <f>L77-L78</f>
        <v>0</v>
      </c>
      <c r="Q79" s="81"/>
      <c r="R79" s="81"/>
      <c r="S79" s="81"/>
      <c r="T79" s="81"/>
      <c r="U79" s="81"/>
      <c r="V79" s="81"/>
    </row>
    <row r="80" spans="1:12" ht="54">
      <c r="A80" s="294">
        <v>48</v>
      </c>
      <c r="B80" s="299" t="s">
        <v>148</v>
      </c>
      <c r="C80" s="274" t="s">
        <v>119</v>
      </c>
      <c r="D80" s="274" t="s">
        <v>119</v>
      </c>
      <c r="E80" s="197" t="s">
        <v>119</v>
      </c>
      <c r="F80" s="149">
        <f>G80*$K$1</f>
        <v>26900370</v>
      </c>
      <c r="G80" s="293">
        <v>6300000</v>
      </c>
      <c r="H80" s="274" t="s">
        <v>119</v>
      </c>
      <c r="I80" s="274" t="s">
        <v>119</v>
      </c>
      <c r="J80" s="287" t="s">
        <v>278</v>
      </c>
      <c r="K80" s="124"/>
      <c r="L80" s="161"/>
    </row>
    <row r="81" spans="1:12" ht="36">
      <c r="A81" s="294">
        <v>49</v>
      </c>
      <c r="B81" s="94" t="s">
        <v>258</v>
      </c>
      <c r="C81" s="282" t="s">
        <v>119</v>
      </c>
      <c r="D81" s="282" t="s">
        <v>119</v>
      </c>
      <c r="E81" s="297" t="s">
        <v>119</v>
      </c>
      <c r="F81" s="149">
        <f t="shared" si="1"/>
        <v>32109648</v>
      </c>
      <c r="G81" s="293">
        <v>7520000</v>
      </c>
      <c r="H81" s="274" t="s">
        <v>119</v>
      </c>
      <c r="I81" s="282" t="s">
        <v>119</v>
      </c>
      <c r="J81" s="94" t="s">
        <v>279</v>
      </c>
      <c r="K81" s="284"/>
      <c r="L81" s="161"/>
    </row>
    <row r="82" spans="1:12" ht="126">
      <c r="A82" s="294">
        <v>50</v>
      </c>
      <c r="B82" s="94" t="s">
        <v>267</v>
      </c>
      <c r="C82" s="282" t="s">
        <v>593</v>
      </c>
      <c r="D82" s="282" t="s">
        <v>119</v>
      </c>
      <c r="E82" s="297" t="s">
        <v>119</v>
      </c>
      <c r="F82" s="149">
        <f t="shared" si="1"/>
        <v>32912389.2</v>
      </c>
      <c r="G82" s="293">
        <v>7708000</v>
      </c>
      <c r="H82" s="274" t="s">
        <v>119</v>
      </c>
      <c r="I82" s="282" t="s">
        <v>119</v>
      </c>
      <c r="J82" s="94" t="s">
        <v>412</v>
      </c>
      <c r="K82" s="125"/>
      <c r="L82" s="161"/>
    </row>
    <row r="83" spans="1:12" ht="54.75" customHeight="1">
      <c r="A83" s="342" t="s">
        <v>121</v>
      </c>
      <c r="B83" s="380"/>
      <c r="C83" s="380"/>
      <c r="D83" s="380"/>
      <c r="E83" s="381"/>
      <c r="F83" s="160"/>
      <c r="G83" s="153"/>
      <c r="H83" s="288"/>
      <c r="I83" s="288"/>
      <c r="J83" s="288"/>
      <c r="K83" s="288"/>
      <c r="L83" s="161"/>
    </row>
    <row r="84" spans="1:12" ht="392.25" customHeight="1">
      <c r="A84" s="294">
        <v>51</v>
      </c>
      <c r="B84" s="287" t="s">
        <v>254</v>
      </c>
      <c r="C84" s="287" t="s">
        <v>522</v>
      </c>
      <c r="D84" s="287" t="s">
        <v>621</v>
      </c>
      <c r="E84" s="275" t="s">
        <v>366</v>
      </c>
      <c r="F84" s="149">
        <f t="shared" si="1"/>
        <v>16874422.7652</v>
      </c>
      <c r="G84" s="293">
        <v>3951948</v>
      </c>
      <c r="H84" s="99" t="s">
        <v>539</v>
      </c>
      <c r="I84" s="287">
        <v>85</v>
      </c>
      <c r="J84" s="287" t="s">
        <v>113</v>
      </c>
      <c r="K84" s="276" t="s">
        <v>234</v>
      </c>
      <c r="L84" s="161"/>
    </row>
    <row r="85" spans="1:12" ht="231.75" customHeight="1">
      <c r="A85" s="98">
        <v>52</v>
      </c>
      <c r="B85" s="287" t="s">
        <v>215</v>
      </c>
      <c r="C85" s="287" t="s">
        <v>119</v>
      </c>
      <c r="D85" s="287" t="s">
        <v>119</v>
      </c>
      <c r="E85" s="276" t="s">
        <v>119</v>
      </c>
      <c r="F85" s="149">
        <f t="shared" si="1"/>
        <v>22499230.3536</v>
      </c>
      <c r="G85" s="293">
        <v>5269264</v>
      </c>
      <c r="H85" s="99" t="s">
        <v>119</v>
      </c>
      <c r="I85" s="287" t="s">
        <v>119</v>
      </c>
      <c r="J85" s="287" t="s">
        <v>113</v>
      </c>
      <c r="K85" s="276" t="s">
        <v>247</v>
      </c>
      <c r="L85" s="161"/>
    </row>
    <row r="86" spans="1:12" ht="51" customHeight="1">
      <c r="A86" s="98">
        <v>53</v>
      </c>
      <c r="B86" s="299" t="s">
        <v>147</v>
      </c>
      <c r="C86" s="274" t="s">
        <v>119</v>
      </c>
      <c r="D86" s="274" t="s">
        <v>119</v>
      </c>
      <c r="E86" s="273" t="s">
        <v>119</v>
      </c>
      <c r="F86" s="149">
        <f t="shared" si="1"/>
        <v>10837005.782793494</v>
      </c>
      <c r="G86" s="149">
        <v>2537999.90229127</v>
      </c>
      <c r="H86" s="108" t="s">
        <v>119</v>
      </c>
      <c r="I86" s="274" t="s">
        <v>119</v>
      </c>
      <c r="J86" s="287" t="s">
        <v>278</v>
      </c>
      <c r="K86" s="275"/>
      <c r="L86" s="161"/>
    </row>
    <row r="87" spans="1:12" ht="51" customHeight="1">
      <c r="A87" s="98">
        <v>54</v>
      </c>
      <c r="B87" s="299" t="s">
        <v>259</v>
      </c>
      <c r="C87" s="274" t="s">
        <v>119</v>
      </c>
      <c r="D87" s="274" t="s">
        <v>119</v>
      </c>
      <c r="E87" s="273" t="s">
        <v>119</v>
      </c>
      <c r="F87" s="149">
        <f t="shared" si="1"/>
        <v>8428782.391396746</v>
      </c>
      <c r="G87" s="149">
        <v>1973999.951145635</v>
      </c>
      <c r="H87" s="108" t="s">
        <v>119</v>
      </c>
      <c r="I87" s="274" t="s">
        <v>119</v>
      </c>
      <c r="J87" s="287" t="s">
        <v>279</v>
      </c>
      <c r="K87" s="275"/>
      <c r="L87" s="161"/>
    </row>
    <row r="88" spans="1:12" ht="211.5" customHeight="1">
      <c r="A88" s="397">
        <v>55</v>
      </c>
      <c r="B88" s="369" t="s">
        <v>122</v>
      </c>
      <c r="C88" s="369" t="s">
        <v>577</v>
      </c>
      <c r="D88" s="402" t="s">
        <v>622</v>
      </c>
      <c r="E88" s="398" t="s">
        <v>161</v>
      </c>
      <c r="F88" s="266">
        <f t="shared" si="1"/>
        <v>1668898.9548</v>
      </c>
      <c r="G88" s="399">
        <v>390852</v>
      </c>
      <c r="H88" s="400" t="s">
        <v>495</v>
      </c>
      <c r="I88" s="369" t="s">
        <v>162</v>
      </c>
      <c r="J88" s="369" t="s">
        <v>113</v>
      </c>
      <c r="K88" s="353"/>
      <c r="L88" s="161"/>
    </row>
    <row r="89" spans="1:12" ht="276" customHeight="1">
      <c r="A89" s="397"/>
      <c r="B89" s="369"/>
      <c r="C89" s="369"/>
      <c r="D89" s="402"/>
      <c r="E89" s="398"/>
      <c r="F89" s="291"/>
      <c r="G89" s="399"/>
      <c r="H89" s="401"/>
      <c r="I89" s="369"/>
      <c r="J89" s="369"/>
      <c r="K89" s="353"/>
      <c r="L89" s="161"/>
    </row>
    <row r="90" spans="1:12" ht="386.25" customHeight="1">
      <c r="A90" s="286">
        <v>56</v>
      </c>
      <c r="B90" s="94" t="s">
        <v>215</v>
      </c>
      <c r="C90" s="282" t="s">
        <v>577</v>
      </c>
      <c r="D90" s="296" t="s">
        <v>623</v>
      </c>
      <c r="E90" s="272" t="s">
        <v>364</v>
      </c>
      <c r="F90" s="149">
        <f t="shared" si="1"/>
        <v>20768520.3264</v>
      </c>
      <c r="G90" s="293">
        <v>4863936</v>
      </c>
      <c r="H90" s="99" t="s">
        <v>539</v>
      </c>
      <c r="I90" s="282" t="s">
        <v>202</v>
      </c>
      <c r="J90" s="94" t="s">
        <v>113</v>
      </c>
      <c r="K90" s="284" t="s">
        <v>248</v>
      </c>
      <c r="L90" s="161"/>
    </row>
    <row r="91" spans="1:12" ht="58.5" customHeight="1">
      <c r="A91" s="286">
        <v>57</v>
      </c>
      <c r="B91" s="94" t="s">
        <v>147</v>
      </c>
      <c r="C91" s="282" t="s">
        <v>119</v>
      </c>
      <c r="D91" s="282" t="s">
        <v>119</v>
      </c>
      <c r="E91" s="297" t="s">
        <v>119</v>
      </c>
      <c r="F91" s="149">
        <f t="shared" si="1"/>
        <v>7224670.8</v>
      </c>
      <c r="G91" s="293">
        <v>1692000</v>
      </c>
      <c r="H91" s="282" t="s">
        <v>119</v>
      </c>
      <c r="I91" s="282" t="s">
        <v>119</v>
      </c>
      <c r="J91" s="94" t="s">
        <v>278</v>
      </c>
      <c r="K91" s="284"/>
      <c r="L91" s="161"/>
    </row>
    <row r="92" spans="1:12" ht="36">
      <c r="A92" s="286">
        <v>58</v>
      </c>
      <c r="B92" s="94" t="s">
        <v>259</v>
      </c>
      <c r="C92" s="282" t="s">
        <v>119</v>
      </c>
      <c r="D92" s="282" t="s">
        <v>119</v>
      </c>
      <c r="E92" s="283" t="s">
        <v>119</v>
      </c>
      <c r="F92" s="149">
        <f t="shared" si="1"/>
        <v>5619188.608603254</v>
      </c>
      <c r="G92" s="293">
        <v>1316000.0488543652</v>
      </c>
      <c r="H92" s="282" t="s">
        <v>119</v>
      </c>
      <c r="I92" s="282" t="s">
        <v>119</v>
      </c>
      <c r="J92" s="94" t="s">
        <v>279</v>
      </c>
      <c r="K92" s="284"/>
      <c r="L92" s="161"/>
    </row>
    <row r="93" spans="1:13" ht="36">
      <c r="A93" s="286">
        <v>59</v>
      </c>
      <c r="B93" s="94" t="s">
        <v>268</v>
      </c>
      <c r="C93" s="282" t="s">
        <v>119</v>
      </c>
      <c r="D93" s="282" t="s">
        <v>119</v>
      </c>
      <c r="E93" s="283" t="s">
        <v>119</v>
      </c>
      <c r="F93" s="149">
        <f t="shared" si="1"/>
        <v>12041118</v>
      </c>
      <c r="G93" s="293">
        <v>2820000</v>
      </c>
      <c r="H93" s="282" t="s">
        <v>119</v>
      </c>
      <c r="I93" s="282" t="s">
        <v>119</v>
      </c>
      <c r="J93" s="94" t="s">
        <v>411</v>
      </c>
      <c r="K93" s="284"/>
      <c r="L93" s="167"/>
      <c r="M93" s="74"/>
    </row>
    <row r="94" spans="1:12" ht="54.75" customHeight="1">
      <c r="A94" s="342" t="s">
        <v>126</v>
      </c>
      <c r="B94" s="380"/>
      <c r="C94" s="380"/>
      <c r="D94" s="380"/>
      <c r="E94" s="381"/>
      <c r="F94" s="160"/>
      <c r="G94" s="153"/>
      <c r="H94" s="288"/>
      <c r="I94" s="288"/>
      <c r="J94" s="288"/>
      <c r="K94" s="288"/>
      <c r="L94" s="161"/>
    </row>
    <row r="95" spans="1:12" ht="18" customHeight="1">
      <c r="A95" s="397">
        <v>60</v>
      </c>
      <c r="B95" s="369" t="s">
        <v>127</v>
      </c>
      <c r="C95" s="369" t="s">
        <v>547</v>
      </c>
      <c r="D95" s="369" t="s">
        <v>201</v>
      </c>
      <c r="E95" s="398" t="s">
        <v>163</v>
      </c>
      <c r="F95" s="149">
        <f>G95*$K$1</f>
        <v>4114048.3370951195</v>
      </c>
      <c r="G95" s="394">
        <v>963499.9267184524</v>
      </c>
      <c r="H95" s="395" t="s">
        <v>487</v>
      </c>
      <c r="I95" s="369" t="s">
        <v>128</v>
      </c>
      <c r="J95" s="369" t="s">
        <v>113</v>
      </c>
      <c r="K95" s="358" t="s">
        <v>466</v>
      </c>
      <c r="L95" s="161"/>
    </row>
    <row r="96" spans="1:12" ht="133.5" customHeight="1">
      <c r="A96" s="397"/>
      <c r="B96" s="369"/>
      <c r="C96" s="369"/>
      <c r="D96" s="369"/>
      <c r="E96" s="398"/>
      <c r="F96" s="149"/>
      <c r="G96" s="394"/>
      <c r="H96" s="396"/>
      <c r="I96" s="369"/>
      <c r="J96" s="369"/>
      <c r="K96" s="358"/>
      <c r="L96" s="161"/>
    </row>
    <row r="97" spans="1:12" ht="63.75" customHeight="1">
      <c r="A97" s="286">
        <v>61</v>
      </c>
      <c r="B97" s="94" t="s">
        <v>149</v>
      </c>
      <c r="C97" s="282" t="s">
        <v>119</v>
      </c>
      <c r="D97" s="282" t="s">
        <v>119</v>
      </c>
      <c r="E97" s="297" t="s">
        <v>119</v>
      </c>
      <c r="F97" s="149">
        <f t="shared" si="1"/>
        <v>1103768.8370951195</v>
      </c>
      <c r="G97" s="293">
        <v>258499.9267184523</v>
      </c>
      <c r="H97" s="99" t="s">
        <v>487</v>
      </c>
      <c r="I97" s="282" t="s">
        <v>119</v>
      </c>
      <c r="J97" s="94" t="s">
        <v>278</v>
      </c>
      <c r="K97" s="284"/>
      <c r="L97" s="161"/>
    </row>
    <row r="98" spans="1:12" ht="361.5" customHeight="1">
      <c r="A98" s="286">
        <v>62</v>
      </c>
      <c r="B98" s="94" t="s">
        <v>127</v>
      </c>
      <c r="C98" s="282" t="s">
        <v>523</v>
      </c>
      <c r="D98" s="282" t="s">
        <v>201</v>
      </c>
      <c r="E98" s="272" t="s">
        <v>365</v>
      </c>
      <c r="F98" s="149">
        <f t="shared" si="1"/>
        <v>57596680.891396746</v>
      </c>
      <c r="G98" s="293">
        <v>13488999.951145636</v>
      </c>
      <c r="H98" s="99" t="s">
        <v>540</v>
      </c>
      <c r="I98" s="282" t="s">
        <v>129</v>
      </c>
      <c r="J98" s="94" t="s">
        <v>113</v>
      </c>
      <c r="K98" s="126" t="s">
        <v>465</v>
      </c>
      <c r="L98" s="161"/>
    </row>
    <row r="99" spans="1:12" ht="111" customHeight="1">
      <c r="A99" s="286">
        <v>63</v>
      </c>
      <c r="B99" s="94" t="s">
        <v>149</v>
      </c>
      <c r="C99" s="282" t="s">
        <v>119</v>
      </c>
      <c r="D99" s="282" t="s">
        <v>119</v>
      </c>
      <c r="E99" s="297" t="s">
        <v>119</v>
      </c>
      <c r="F99" s="149">
        <f t="shared" si="1"/>
        <v>15452768.1</v>
      </c>
      <c r="G99" s="293">
        <v>3619000</v>
      </c>
      <c r="H99" s="282" t="s">
        <v>119</v>
      </c>
      <c r="I99" s="282" t="s">
        <v>119</v>
      </c>
      <c r="J99" s="94" t="s">
        <v>278</v>
      </c>
      <c r="K99" s="126"/>
      <c r="L99" s="161"/>
    </row>
    <row r="100" spans="1:12" ht="54.75" customHeight="1">
      <c r="A100" s="342" t="s">
        <v>173</v>
      </c>
      <c r="B100" s="380"/>
      <c r="C100" s="380"/>
      <c r="D100" s="380"/>
      <c r="E100" s="381"/>
      <c r="F100" s="160"/>
      <c r="G100" s="153"/>
      <c r="H100" s="288"/>
      <c r="I100" s="288"/>
      <c r="J100" s="288"/>
      <c r="K100" s="288"/>
      <c r="L100" s="161"/>
    </row>
    <row r="101" spans="1:15" s="251" customFormat="1" ht="54.75" customHeight="1">
      <c r="A101" s="342" t="s">
        <v>177</v>
      </c>
      <c r="B101" s="340"/>
      <c r="C101" s="340"/>
      <c r="D101" s="340"/>
      <c r="E101" s="341"/>
      <c r="F101" s="220"/>
      <c r="G101" s="278"/>
      <c r="H101" s="218"/>
      <c r="I101" s="278"/>
      <c r="J101" s="278"/>
      <c r="K101" s="278"/>
      <c r="L101" s="244"/>
      <c r="N101" s="62"/>
      <c r="O101" s="62"/>
    </row>
    <row r="102" spans="1:15" s="251" customFormat="1" ht="143.25" customHeight="1">
      <c r="A102" s="271">
        <v>64</v>
      </c>
      <c r="B102" s="281" t="s">
        <v>174</v>
      </c>
      <c r="C102" s="274" t="s">
        <v>660</v>
      </c>
      <c r="D102" s="273" t="s">
        <v>238</v>
      </c>
      <c r="E102" s="197" t="s">
        <v>275</v>
      </c>
      <c r="F102" s="280">
        <f>G102*$K$1</f>
        <v>84333378.15144989</v>
      </c>
      <c r="G102" s="228">
        <v>19750668.200999998</v>
      </c>
      <c r="H102" s="219" t="s">
        <v>488</v>
      </c>
      <c r="I102" s="273" t="s">
        <v>175</v>
      </c>
      <c r="J102" s="276" t="s">
        <v>113</v>
      </c>
      <c r="K102" s="277" t="s">
        <v>458</v>
      </c>
      <c r="L102" s="244"/>
      <c r="N102" s="62"/>
      <c r="O102" s="62"/>
    </row>
    <row r="103" spans="1:15" s="251" customFormat="1" ht="54.75" customHeight="1">
      <c r="A103" s="271">
        <v>65</v>
      </c>
      <c r="B103" s="281" t="s">
        <v>176</v>
      </c>
      <c r="C103" s="274" t="s">
        <v>119</v>
      </c>
      <c r="D103" s="273" t="s">
        <v>119</v>
      </c>
      <c r="E103" s="197" t="s">
        <v>119</v>
      </c>
      <c r="F103" s="280">
        <f>G103*$K$1</f>
        <v>3332545.9326</v>
      </c>
      <c r="G103" s="228">
        <v>780474</v>
      </c>
      <c r="H103" s="219" t="s">
        <v>488</v>
      </c>
      <c r="I103" s="273" t="s">
        <v>175</v>
      </c>
      <c r="J103" s="276" t="s">
        <v>278</v>
      </c>
      <c r="K103" s="277"/>
      <c r="L103" s="244"/>
      <c r="N103" s="62"/>
      <c r="O103" s="62"/>
    </row>
    <row r="104" spans="1:15" s="251" customFormat="1" ht="54.75" customHeight="1">
      <c r="A104" s="271">
        <v>66</v>
      </c>
      <c r="B104" s="281" t="s">
        <v>262</v>
      </c>
      <c r="C104" s="274" t="s">
        <v>119</v>
      </c>
      <c r="D104" s="273" t="s">
        <v>119</v>
      </c>
      <c r="E104" s="197" t="s">
        <v>119</v>
      </c>
      <c r="F104" s="280">
        <f>G104*$K$1</f>
        <v>4269900</v>
      </c>
      <c r="G104" s="228">
        <v>1000000</v>
      </c>
      <c r="H104" s="219" t="s">
        <v>488</v>
      </c>
      <c r="I104" s="273" t="s">
        <v>175</v>
      </c>
      <c r="J104" s="276" t="s">
        <v>279</v>
      </c>
      <c r="K104" s="277"/>
      <c r="L104" s="244"/>
      <c r="N104" s="62"/>
      <c r="O104" s="62"/>
    </row>
    <row r="105" spans="1:12" ht="54.75" customHeight="1">
      <c r="A105" s="342" t="s">
        <v>178</v>
      </c>
      <c r="B105" s="380"/>
      <c r="C105" s="380"/>
      <c r="D105" s="380"/>
      <c r="E105" s="381"/>
      <c r="F105" s="160"/>
      <c r="G105" s="153"/>
      <c r="H105" s="288"/>
      <c r="I105" s="288"/>
      <c r="J105" s="288"/>
      <c r="K105" s="288"/>
      <c r="L105" s="161"/>
    </row>
    <row r="106" spans="1:12" ht="324">
      <c r="A106" s="286">
        <v>67</v>
      </c>
      <c r="B106" s="287" t="s">
        <v>242</v>
      </c>
      <c r="C106" s="274" t="s">
        <v>548</v>
      </c>
      <c r="D106" s="287" t="s">
        <v>180</v>
      </c>
      <c r="E106" s="275" t="s">
        <v>291</v>
      </c>
      <c r="F106" s="149">
        <f t="shared" si="1"/>
        <v>4357300.583099999</v>
      </c>
      <c r="G106" s="289">
        <v>1020469</v>
      </c>
      <c r="H106" s="100" t="s">
        <v>500</v>
      </c>
      <c r="I106" s="98">
        <v>26</v>
      </c>
      <c r="J106" s="287" t="s">
        <v>278</v>
      </c>
      <c r="K106" s="275"/>
      <c r="L106" s="161"/>
    </row>
    <row r="107" spans="1:12" ht="54.75" customHeight="1">
      <c r="A107" s="342" t="s">
        <v>115</v>
      </c>
      <c r="B107" s="380"/>
      <c r="C107" s="380"/>
      <c r="D107" s="380"/>
      <c r="E107" s="381"/>
      <c r="F107" s="160"/>
      <c r="G107" s="153"/>
      <c r="H107" s="288"/>
      <c r="I107" s="288"/>
      <c r="J107" s="288"/>
      <c r="K107" s="288"/>
      <c r="L107" s="161"/>
    </row>
    <row r="108" spans="1:12" ht="54.75" customHeight="1">
      <c r="A108" s="342" t="s">
        <v>273</v>
      </c>
      <c r="B108" s="380"/>
      <c r="C108" s="380"/>
      <c r="D108" s="380"/>
      <c r="E108" s="381"/>
      <c r="F108" s="160"/>
      <c r="G108" s="153"/>
      <c r="H108" s="288"/>
      <c r="I108" s="288"/>
      <c r="J108" s="288"/>
      <c r="K108" s="288"/>
      <c r="L108" s="161"/>
    </row>
    <row r="109" spans="1:12" ht="409.5" customHeight="1">
      <c r="A109" s="286">
        <v>68</v>
      </c>
      <c r="B109" s="274" t="s">
        <v>389</v>
      </c>
      <c r="C109" s="274" t="s">
        <v>549</v>
      </c>
      <c r="D109" s="287" t="s">
        <v>624</v>
      </c>
      <c r="E109" s="197" t="s">
        <v>134</v>
      </c>
      <c r="F109" s="149">
        <f t="shared" si="1"/>
        <v>20570242.728491865</v>
      </c>
      <c r="G109" s="289">
        <v>4817499.877864087</v>
      </c>
      <c r="H109" s="100" t="s">
        <v>538</v>
      </c>
      <c r="I109" s="287">
        <v>52</v>
      </c>
      <c r="J109" s="287" t="s">
        <v>113</v>
      </c>
      <c r="K109" s="127" t="s">
        <v>367</v>
      </c>
      <c r="L109" s="161"/>
    </row>
    <row r="110" spans="1:12" ht="122.25" customHeight="1">
      <c r="A110" s="286">
        <v>69</v>
      </c>
      <c r="B110" s="299" t="s">
        <v>390</v>
      </c>
      <c r="C110" s="274" t="s">
        <v>119</v>
      </c>
      <c r="D110" s="274" t="s">
        <v>119</v>
      </c>
      <c r="E110" s="197" t="s">
        <v>119</v>
      </c>
      <c r="F110" s="149">
        <f t="shared" si="1"/>
        <v>9030838.5</v>
      </c>
      <c r="G110" s="289">
        <v>2115000</v>
      </c>
      <c r="H110" s="287" t="s">
        <v>119</v>
      </c>
      <c r="I110" s="287" t="s">
        <v>119</v>
      </c>
      <c r="J110" s="287" t="s">
        <v>278</v>
      </c>
      <c r="K110" s="127"/>
      <c r="L110" s="161"/>
    </row>
    <row r="111" spans="1:12" ht="123.75" customHeight="1">
      <c r="A111" s="286">
        <v>70</v>
      </c>
      <c r="B111" s="299" t="s">
        <v>391</v>
      </c>
      <c r="C111" s="274" t="s">
        <v>119</v>
      </c>
      <c r="D111" s="274" t="s">
        <v>119</v>
      </c>
      <c r="E111" s="197" t="s">
        <v>119</v>
      </c>
      <c r="F111" s="149">
        <f t="shared" si="1"/>
        <v>3010279.5</v>
      </c>
      <c r="G111" s="289">
        <v>705000</v>
      </c>
      <c r="H111" s="287" t="s">
        <v>119</v>
      </c>
      <c r="I111" s="287" t="s">
        <v>119</v>
      </c>
      <c r="J111" s="287" t="s">
        <v>279</v>
      </c>
      <c r="K111" s="127"/>
      <c r="L111" s="161"/>
    </row>
    <row r="112" spans="1:12" ht="144.75" customHeight="1">
      <c r="A112" s="286">
        <v>71</v>
      </c>
      <c r="B112" s="299" t="s">
        <v>392</v>
      </c>
      <c r="C112" s="274" t="s">
        <v>119</v>
      </c>
      <c r="D112" s="274" t="s">
        <v>119</v>
      </c>
      <c r="E112" s="197" t="s">
        <v>119</v>
      </c>
      <c r="F112" s="149">
        <f t="shared" si="1"/>
        <v>7525698.228491866</v>
      </c>
      <c r="G112" s="289">
        <v>1762499.8778640872</v>
      </c>
      <c r="H112" s="287" t="s">
        <v>119</v>
      </c>
      <c r="I112" s="287" t="s">
        <v>119</v>
      </c>
      <c r="J112" s="287" t="s">
        <v>411</v>
      </c>
      <c r="K112" s="127"/>
      <c r="L112" s="161"/>
    </row>
    <row r="113" spans="1:12" ht="408" customHeight="1">
      <c r="A113" s="286">
        <v>72</v>
      </c>
      <c r="B113" s="274" t="s">
        <v>393</v>
      </c>
      <c r="C113" s="274" t="s">
        <v>524</v>
      </c>
      <c r="D113" s="287" t="s">
        <v>625</v>
      </c>
      <c r="E113" s="134" t="s">
        <v>626</v>
      </c>
      <c r="F113" s="149">
        <f t="shared" si="1"/>
        <v>16340458.177194782</v>
      </c>
      <c r="G113" s="289">
        <v>3826894.816551859</v>
      </c>
      <c r="H113" s="100" t="s">
        <v>541</v>
      </c>
      <c r="I113" s="287">
        <v>55</v>
      </c>
      <c r="J113" s="287" t="s">
        <v>113</v>
      </c>
      <c r="K113" s="127" t="s">
        <v>368</v>
      </c>
      <c r="L113" s="161"/>
    </row>
    <row r="114" spans="1:12" ht="102.75" customHeight="1">
      <c r="A114" s="286">
        <v>73</v>
      </c>
      <c r="B114" s="299" t="s">
        <v>394</v>
      </c>
      <c r="C114" s="274" t="s">
        <v>119</v>
      </c>
      <c r="D114" s="274" t="s">
        <v>119</v>
      </c>
      <c r="E114" s="197" t="s">
        <v>119</v>
      </c>
      <c r="F114" s="149">
        <f t="shared" si="1"/>
        <v>7375183.679832918</v>
      </c>
      <c r="G114" s="289">
        <v>1727249.743514583</v>
      </c>
      <c r="H114" s="287" t="s">
        <v>119</v>
      </c>
      <c r="I114" s="287" t="s">
        <v>119</v>
      </c>
      <c r="J114" s="287" t="s">
        <v>278</v>
      </c>
      <c r="K114" s="127"/>
      <c r="L114" s="161"/>
    </row>
    <row r="115" spans="1:12" ht="120" customHeight="1">
      <c r="A115" s="286">
        <v>74</v>
      </c>
      <c r="B115" s="299" t="s">
        <v>391</v>
      </c>
      <c r="C115" s="274" t="s">
        <v>119</v>
      </c>
      <c r="D115" s="274" t="s">
        <v>119</v>
      </c>
      <c r="E115" s="197" t="s">
        <v>119</v>
      </c>
      <c r="F115" s="149">
        <f t="shared" si="1"/>
        <v>2458393.5169280376</v>
      </c>
      <c r="G115" s="289">
        <v>575749.6702330353</v>
      </c>
      <c r="H115" s="287" t="s">
        <v>119</v>
      </c>
      <c r="I115" s="287" t="s">
        <v>119</v>
      </c>
      <c r="J115" s="287" t="s">
        <v>279</v>
      </c>
      <c r="K115" s="127"/>
      <c r="L115" s="161"/>
    </row>
    <row r="116" spans="1:12" ht="142.5" customHeight="1">
      <c r="A116" s="286">
        <v>75</v>
      </c>
      <c r="B116" s="299" t="s">
        <v>269</v>
      </c>
      <c r="C116" s="274" t="s">
        <v>655</v>
      </c>
      <c r="D116" s="274" t="s">
        <v>119</v>
      </c>
      <c r="E116" s="197" t="s">
        <v>119</v>
      </c>
      <c r="F116" s="149">
        <f t="shared" si="1"/>
        <v>6145986.9213689</v>
      </c>
      <c r="G116" s="289">
        <v>1439374.9083980655</v>
      </c>
      <c r="H116" s="287" t="s">
        <v>119</v>
      </c>
      <c r="I116" s="287" t="s">
        <v>119</v>
      </c>
      <c r="J116" s="287" t="s">
        <v>411</v>
      </c>
      <c r="K116" s="127"/>
      <c r="L116" s="161"/>
    </row>
    <row r="117" spans="1:12" ht="54.75" customHeight="1">
      <c r="A117" s="342" t="s">
        <v>183</v>
      </c>
      <c r="B117" s="380"/>
      <c r="C117" s="380"/>
      <c r="D117" s="380"/>
      <c r="E117" s="381"/>
      <c r="F117" s="160"/>
      <c r="G117" s="153"/>
      <c r="H117" s="288"/>
      <c r="I117" s="288"/>
      <c r="J117" s="288"/>
      <c r="K117" s="288"/>
      <c r="L117" s="161"/>
    </row>
    <row r="118" spans="1:16" ht="258" customHeight="1">
      <c r="A118" s="286">
        <v>76</v>
      </c>
      <c r="B118" s="274" t="s">
        <v>225</v>
      </c>
      <c r="C118" s="274" t="s">
        <v>525</v>
      </c>
      <c r="D118" s="274" t="s">
        <v>194</v>
      </c>
      <c r="E118" s="134" t="s">
        <v>165</v>
      </c>
      <c r="F118" s="149">
        <f t="shared" si="1"/>
        <v>68162697.92648834</v>
      </c>
      <c r="G118" s="289">
        <v>15963534.960183691</v>
      </c>
      <c r="H118" s="100" t="s">
        <v>488</v>
      </c>
      <c r="I118" s="274">
        <v>53</v>
      </c>
      <c r="J118" s="287" t="s">
        <v>113</v>
      </c>
      <c r="K118" s="128"/>
      <c r="L118" s="168"/>
      <c r="P118" s="66" t="e">
        <f>K118*#REF!</f>
        <v>#REF!</v>
      </c>
    </row>
    <row r="119" spans="1:16" ht="243" customHeight="1">
      <c r="A119" s="286">
        <v>77</v>
      </c>
      <c r="B119" s="274" t="s">
        <v>225</v>
      </c>
      <c r="C119" s="274" t="s">
        <v>526</v>
      </c>
      <c r="D119" s="274" t="s">
        <v>193</v>
      </c>
      <c r="E119" s="134" t="s">
        <v>479</v>
      </c>
      <c r="F119" s="149">
        <f t="shared" si="1"/>
        <v>79523147.76516928</v>
      </c>
      <c r="G119" s="289">
        <v>18624124.163368996</v>
      </c>
      <c r="H119" s="100" t="s">
        <v>540</v>
      </c>
      <c r="I119" s="274">
        <v>53</v>
      </c>
      <c r="J119" s="287" t="s">
        <v>113</v>
      </c>
      <c r="K119" s="128"/>
      <c r="L119" s="348"/>
      <c r="P119" s="66" t="e">
        <f>K119*#REF!</f>
        <v>#REF!</v>
      </c>
    </row>
    <row r="120" spans="1:12" ht="54.75" customHeight="1">
      <c r="A120" s="393" t="s">
        <v>132</v>
      </c>
      <c r="B120" s="380"/>
      <c r="C120" s="380"/>
      <c r="D120" s="380"/>
      <c r="E120" s="381"/>
      <c r="F120" s="160"/>
      <c r="G120" s="150"/>
      <c r="H120" s="106"/>
      <c r="I120" s="106"/>
      <c r="J120" s="106"/>
      <c r="K120" s="106"/>
      <c r="L120" s="348"/>
    </row>
    <row r="121" spans="1:12" ht="293.25" customHeight="1">
      <c r="A121" s="286">
        <v>78</v>
      </c>
      <c r="B121" s="274" t="s">
        <v>395</v>
      </c>
      <c r="C121" s="274" t="s">
        <v>661</v>
      </c>
      <c r="D121" s="287" t="s">
        <v>550</v>
      </c>
      <c r="E121" s="197" t="s">
        <v>241</v>
      </c>
      <c r="F121" s="149">
        <f t="shared" si="1"/>
        <v>35695956.18063901</v>
      </c>
      <c r="G121" s="289">
        <v>8359904.489716156</v>
      </c>
      <c r="H121" s="100" t="s">
        <v>542</v>
      </c>
      <c r="I121" s="287">
        <v>54</v>
      </c>
      <c r="J121" s="287" t="s">
        <v>113</v>
      </c>
      <c r="K121" s="127" t="s">
        <v>369</v>
      </c>
      <c r="L121" s="161"/>
    </row>
    <row r="122" spans="1:13" ht="93" customHeight="1">
      <c r="A122" s="286">
        <v>79</v>
      </c>
      <c r="B122" s="299" t="s">
        <v>396</v>
      </c>
      <c r="C122" s="274" t="s">
        <v>119</v>
      </c>
      <c r="D122" s="295" t="s">
        <v>119</v>
      </c>
      <c r="E122" s="197" t="s">
        <v>119</v>
      </c>
      <c r="F122" s="149">
        <f t="shared" si="1"/>
        <v>19214550</v>
      </c>
      <c r="G122" s="289">
        <v>4500000</v>
      </c>
      <c r="H122" s="287" t="s">
        <v>119</v>
      </c>
      <c r="I122" s="287" t="s">
        <v>119</v>
      </c>
      <c r="J122" s="287" t="s">
        <v>278</v>
      </c>
      <c r="K122" s="127"/>
      <c r="L122" s="161"/>
      <c r="M122" s="73"/>
    </row>
    <row r="123" spans="1:12" ht="62.25" customHeight="1">
      <c r="A123" s="286">
        <v>80</v>
      </c>
      <c r="B123" s="299" t="s">
        <v>401</v>
      </c>
      <c r="C123" s="274" t="s">
        <v>119</v>
      </c>
      <c r="D123" s="295" t="s">
        <v>119</v>
      </c>
      <c r="E123" s="197" t="s">
        <v>119</v>
      </c>
      <c r="F123" s="149">
        <f t="shared" si="1"/>
        <v>12522761.009453319</v>
      </c>
      <c r="G123" s="289">
        <v>2932799.599394206</v>
      </c>
      <c r="H123" s="287" t="s">
        <v>119</v>
      </c>
      <c r="I123" s="287" t="s">
        <v>119</v>
      </c>
      <c r="J123" s="287" t="s">
        <v>279</v>
      </c>
      <c r="K123" s="127"/>
      <c r="L123" s="161"/>
    </row>
    <row r="124" spans="1:12" ht="91.5" customHeight="1">
      <c r="A124" s="286">
        <v>81</v>
      </c>
      <c r="B124" s="299" t="s">
        <v>400</v>
      </c>
      <c r="C124" s="274" t="s">
        <v>119</v>
      </c>
      <c r="D124" s="295" t="s">
        <v>154</v>
      </c>
      <c r="E124" s="197" t="s">
        <v>119</v>
      </c>
      <c r="F124" s="149">
        <f t="shared" si="1"/>
        <v>20349488.335263077</v>
      </c>
      <c r="G124" s="289">
        <v>4765799.745957301</v>
      </c>
      <c r="H124" s="287" t="s">
        <v>119</v>
      </c>
      <c r="I124" s="287" t="s">
        <v>119</v>
      </c>
      <c r="J124" s="287" t="s">
        <v>411</v>
      </c>
      <c r="K124" s="127"/>
      <c r="L124" s="161"/>
    </row>
    <row r="125" spans="1:12" ht="377.25" customHeight="1">
      <c r="A125" s="286">
        <v>82</v>
      </c>
      <c r="B125" s="274" t="s">
        <v>399</v>
      </c>
      <c r="C125" s="274" t="s">
        <v>527</v>
      </c>
      <c r="D125" s="287" t="s">
        <v>450</v>
      </c>
      <c r="E125" s="285" t="s">
        <v>135</v>
      </c>
      <c r="F125" s="149">
        <f t="shared" si="1"/>
        <v>83357192.7552</v>
      </c>
      <c r="G125" s="289">
        <v>19522048</v>
      </c>
      <c r="H125" s="100" t="s">
        <v>541</v>
      </c>
      <c r="I125" s="287" t="s">
        <v>133</v>
      </c>
      <c r="J125" s="287" t="s">
        <v>113</v>
      </c>
      <c r="K125" s="127" t="s">
        <v>370</v>
      </c>
      <c r="L125" s="161"/>
    </row>
    <row r="126" spans="1:12" ht="84" customHeight="1">
      <c r="A126" s="286">
        <v>83</v>
      </c>
      <c r="B126" s="299" t="s">
        <v>396</v>
      </c>
      <c r="C126" s="274" t="s">
        <v>119</v>
      </c>
      <c r="D126" s="295" t="s">
        <v>119</v>
      </c>
      <c r="E126" s="197" t="s">
        <v>119</v>
      </c>
      <c r="F126" s="149">
        <f t="shared" si="1"/>
        <v>34159200</v>
      </c>
      <c r="G126" s="289">
        <v>8000000</v>
      </c>
      <c r="H126" s="287" t="s">
        <v>119</v>
      </c>
      <c r="I126" s="287" t="s">
        <v>119</v>
      </c>
      <c r="J126" s="287" t="s">
        <v>278</v>
      </c>
      <c r="K126" s="127"/>
      <c r="L126" s="161"/>
    </row>
    <row r="127" spans="1:12" ht="96" customHeight="1">
      <c r="A127" s="286">
        <v>84</v>
      </c>
      <c r="B127" s="299" t="s">
        <v>397</v>
      </c>
      <c r="C127" s="274" t="s">
        <v>119</v>
      </c>
      <c r="D127" s="274" t="s">
        <v>119</v>
      </c>
      <c r="E127" s="197" t="s">
        <v>119</v>
      </c>
      <c r="F127" s="149">
        <f t="shared" si="1"/>
        <v>27614297.94753041</v>
      </c>
      <c r="G127" s="289">
        <v>6467200.156333969</v>
      </c>
      <c r="H127" s="287" t="s">
        <v>119</v>
      </c>
      <c r="I127" s="287" t="s">
        <v>119</v>
      </c>
      <c r="J127" s="287" t="s">
        <v>279</v>
      </c>
      <c r="K127" s="127"/>
      <c r="L127" s="161"/>
    </row>
    <row r="128" spans="1:12" ht="77.25" customHeight="1">
      <c r="A128" s="286">
        <v>85</v>
      </c>
      <c r="B128" s="299" t="s">
        <v>398</v>
      </c>
      <c r="C128" s="274" t="s">
        <v>119</v>
      </c>
      <c r="D128" s="274" t="s">
        <v>119</v>
      </c>
      <c r="E128" s="197" t="s">
        <v>119</v>
      </c>
      <c r="F128" s="149">
        <f t="shared" si="1"/>
        <v>44873233.12172065</v>
      </c>
      <c r="G128" s="289">
        <v>10509200.009770874</v>
      </c>
      <c r="H128" s="287" t="s">
        <v>119</v>
      </c>
      <c r="I128" s="287" t="s">
        <v>119</v>
      </c>
      <c r="J128" s="287" t="s">
        <v>411</v>
      </c>
      <c r="K128" s="127"/>
      <c r="L128" s="161"/>
    </row>
    <row r="129" spans="1:12" ht="54.75" customHeight="1">
      <c r="A129" s="342" t="s">
        <v>136</v>
      </c>
      <c r="B129" s="380"/>
      <c r="C129" s="380"/>
      <c r="D129" s="380"/>
      <c r="E129" s="381"/>
      <c r="F129" s="160"/>
      <c r="G129" s="153"/>
      <c r="H129" s="288"/>
      <c r="I129" s="288"/>
      <c r="J129" s="288"/>
      <c r="K129" s="288"/>
      <c r="L129" s="161"/>
    </row>
    <row r="130" spans="1:12" ht="54.75" customHeight="1">
      <c r="A130" s="342" t="s">
        <v>137</v>
      </c>
      <c r="B130" s="380"/>
      <c r="C130" s="380"/>
      <c r="D130" s="380"/>
      <c r="E130" s="381"/>
      <c r="F130" s="160"/>
      <c r="G130" s="153"/>
      <c r="H130" s="288"/>
      <c r="I130" s="288"/>
      <c r="J130" s="288"/>
      <c r="K130" s="288"/>
      <c r="L130" s="161"/>
    </row>
    <row r="131" spans="1:16" ht="327" customHeight="1">
      <c r="A131" s="286">
        <v>86</v>
      </c>
      <c r="B131" s="299" t="s">
        <v>138</v>
      </c>
      <c r="C131" s="299" t="s">
        <v>528</v>
      </c>
      <c r="D131" s="274" t="s">
        <v>139</v>
      </c>
      <c r="E131" s="285" t="s">
        <v>140</v>
      </c>
      <c r="F131" s="149">
        <f t="shared" si="1"/>
        <v>11410303.972003518</v>
      </c>
      <c r="G131" s="154">
        <v>2672264.917680395</v>
      </c>
      <c r="H131" s="75" t="s">
        <v>488</v>
      </c>
      <c r="I131" s="83">
        <v>51</v>
      </c>
      <c r="J131" s="83" t="s">
        <v>113</v>
      </c>
      <c r="K131" s="277" t="s">
        <v>244</v>
      </c>
      <c r="L131" s="161"/>
      <c r="P131" s="54">
        <v>11637998</v>
      </c>
    </row>
    <row r="132" spans="1:16" ht="232.5" customHeight="1">
      <c r="A132" s="286">
        <v>87</v>
      </c>
      <c r="B132" s="299" t="s">
        <v>226</v>
      </c>
      <c r="C132" s="299" t="s">
        <v>119</v>
      </c>
      <c r="D132" s="274" t="s">
        <v>119</v>
      </c>
      <c r="E132" s="285" t="s">
        <v>119</v>
      </c>
      <c r="F132" s="149">
        <f t="shared" si="1"/>
        <v>36486514.09534956</v>
      </c>
      <c r="G132" s="154">
        <v>8545051.19448923</v>
      </c>
      <c r="H132" s="75" t="s">
        <v>119</v>
      </c>
      <c r="I132" s="83">
        <v>51</v>
      </c>
      <c r="J132" s="83" t="s">
        <v>113</v>
      </c>
      <c r="K132" s="277" t="s">
        <v>375</v>
      </c>
      <c r="L132" s="161"/>
      <c r="P132" s="54"/>
    </row>
    <row r="133" spans="1:16" ht="66.75" customHeight="1">
      <c r="A133" s="286">
        <v>88</v>
      </c>
      <c r="B133" s="299" t="s">
        <v>402</v>
      </c>
      <c r="C133" s="299" t="s">
        <v>119</v>
      </c>
      <c r="D133" s="299" t="s">
        <v>119</v>
      </c>
      <c r="E133" s="281" t="s">
        <v>119</v>
      </c>
      <c r="F133" s="149">
        <f t="shared" si="1"/>
        <v>22745154.133925997</v>
      </c>
      <c r="G133" s="154">
        <v>5326858.739999999</v>
      </c>
      <c r="H133" s="75" t="s">
        <v>119</v>
      </c>
      <c r="I133" s="83" t="s">
        <v>119</v>
      </c>
      <c r="J133" s="299" t="s">
        <v>278</v>
      </c>
      <c r="K133" s="129"/>
      <c r="L133" s="161"/>
      <c r="P133" s="54"/>
    </row>
    <row r="134" spans="1:12" ht="36">
      <c r="A134" s="286">
        <v>89</v>
      </c>
      <c r="B134" s="299" t="s">
        <v>403</v>
      </c>
      <c r="C134" s="299" t="s">
        <v>119</v>
      </c>
      <c r="D134" s="299" t="s">
        <v>119</v>
      </c>
      <c r="E134" s="281" t="s">
        <v>119</v>
      </c>
      <c r="F134" s="149">
        <f t="shared" si="1"/>
        <v>8845337.049797999</v>
      </c>
      <c r="G134" s="154">
        <v>2071556.0199999998</v>
      </c>
      <c r="H134" s="75" t="s">
        <v>119</v>
      </c>
      <c r="I134" s="83" t="s">
        <v>119</v>
      </c>
      <c r="J134" s="299" t="s">
        <v>279</v>
      </c>
      <c r="K134" s="129"/>
      <c r="L134" s="161"/>
    </row>
    <row r="135" spans="1:12" ht="144">
      <c r="A135" s="286">
        <v>90</v>
      </c>
      <c r="B135" s="299" t="s">
        <v>404</v>
      </c>
      <c r="C135" s="299" t="s">
        <v>656</v>
      </c>
      <c r="D135" s="299" t="s">
        <v>119</v>
      </c>
      <c r="E135" s="281" t="s">
        <v>119</v>
      </c>
      <c r="F135" s="149">
        <f t="shared" si="1"/>
        <v>12636194.065265998</v>
      </c>
      <c r="G135" s="154">
        <v>2959365.34</v>
      </c>
      <c r="H135" s="75" t="s">
        <v>119</v>
      </c>
      <c r="I135" s="83" t="s">
        <v>119</v>
      </c>
      <c r="J135" s="83" t="s">
        <v>412</v>
      </c>
      <c r="K135" s="129"/>
      <c r="L135" s="161"/>
    </row>
    <row r="136" spans="1:15" ht="54.75" customHeight="1">
      <c r="A136" s="342" t="s">
        <v>451</v>
      </c>
      <c r="B136" s="380"/>
      <c r="C136" s="380"/>
      <c r="D136" s="380"/>
      <c r="E136" s="381"/>
      <c r="F136" s="160"/>
      <c r="G136" s="153"/>
      <c r="H136" s="288"/>
      <c r="I136" s="288"/>
      <c r="J136" s="288"/>
      <c r="K136" s="288"/>
      <c r="L136" s="161"/>
      <c r="O136" s="80"/>
    </row>
    <row r="137" spans="1:12" ht="312.75" customHeight="1">
      <c r="A137" s="286">
        <v>91</v>
      </c>
      <c r="B137" s="299" t="s">
        <v>143</v>
      </c>
      <c r="C137" s="299" t="s">
        <v>551</v>
      </c>
      <c r="D137" s="299" t="s">
        <v>192</v>
      </c>
      <c r="E137" s="285" t="s">
        <v>144</v>
      </c>
      <c r="F137" s="149">
        <f t="shared" si="1"/>
        <v>13073212.427949581</v>
      </c>
      <c r="G137" s="154">
        <v>3061713.9576921198</v>
      </c>
      <c r="H137" s="75" t="s">
        <v>488</v>
      </c>
      <c r="I137" s="83">
        <v>50</v>
      </c>
      <c r="J137" s="83" t="s">
        <v>113</v>
      </c>
      <c r="K137" s="277" t="s">
        <v>234</v>
      </c>
      <c r="L137" s="161"/>
    </row>
    <row r="138" spans="1:12" ht="222" customHeight="1">
      <c r="A138" s="286">
        <v>92</v>
      </c>
      <c r="B138" s="299" t="s">
        <v>227</v>
      </c>
      <c r="C138" s="299" t="s">
        <v>119</v>
      </c>
      <c r="D138" s="299" t="s">
        <v>119</v>
      </c>
      <c r="E138" s="285" t="s">
        <v>119</v>
      </c>
      <c r="F138" s="149">
        <f t="shared" si="1"/>
        <v>30504163.639129423</v>
      </c>
      <c r="G138" s="154">
        <v>7143999.54076897</v>
      </c>
      <c r="H138" s="75" t="s">
        <v>119</v>
      </c>
      <c r="I138" s="83">
        <v>50</v>
      </c>
      <c r="J138" s="83" t="s">
        <v>113</v>
      </c>
      <c r="K138" s="277" t="s">
        <v>376</v>
      </c>
      <c r="L138" s="161"/>
    </row>
    <row r="139" spans="1:12" ht="62.25" customHeight="1">
      <c r="A139" s="286">
        <v>93</v>
      </c>
      <c r="B139" s="299" t="s">
        <v>405</v>
      </c>
      <c r="C139" s="299" t="s">
        <v>119</v>
      </c>
      <c r="D139" s="299" t="s">
        <v>119</v>
      </c>
      <c r="E139" s="281" t="s">
        <v>119</v>
      </c>
      <c r="F139" s="149">
        <f t="shared" si="1"/>
        <v>4505180.0298</v>
      </c>
      <c r="G139" s="154">
        <v>1055102</v>
      </c>
      <c r="H139" s="75" t="s">
        <v>119</v>
      </c>
      <c r="I139" s="83" t="s">
        <v>119</v>
      </c>
      <c r="J139" s="299" t="s">
        <v>278</v>
      </c>
      <c r="K139" s="129"/>
      <c r="L139" s="163"/>
    </row>
    <row r="140" spans="1:12" ht="51" customHeight="1">
      <c r="A140" s="286">
        <v>94</v>
      </c>
      <c r="B140" s="299" t="s">
        <v>406</v>
      </c>
      <c r="C140" s="299" t="s">
        <v>119</v>
      </c>
      <c r="D140" s="299" t="s">
        <v>119</v>
      </c>
      <c r="E140" s="281" t="s">
        <v>119</v>
      </c>
      <c r="F140" s="149">
        <f t="shared" si="1"/>
        <v>7781676.865032522</v>
      </c>
      <c r="G140" s="154">
        <v>1822449.4402755387</v>
      </c>
      <c r="H140" s="75" t="s">
        <v>119</v>
      </c>
      <c r="I140" s="83" t="s">
        <v>119</v>
      </c>
      <c r="J140" s="299" t="s">
        <v>279</v>
      </c>
      <c r="K140" s="129"/>
      <c r="L140" s="161"/>
    </row>
    <row r="141" spans="1:15" ht="92.25" customHeight="1">
      <c r="A141" s="286">
        <v>95</v>
      </c>
      <c r="B141" s="299" t="s">
        <v>489</v>
      </c>
      <c r="C141" s="299" t="s">
        <v>119</v>
      </c>
      <c r="D141" s="299" t="s">
        <v>154</v>
      </c>
      <c r="E141" s="285" t="s">
        <v>119</v>
      </c>
      <c r="F141" s="149">
        <f t="shared" si="1"/>
        <v>7344228</v>
      </c>
      <c r="G141" s="154">
        <v>1720000</v>
      </c>
      <c r="H141" s="75" t="s">
        <v>119</v>
      </c>
      <c r="I141" s="83" t="s">
        <v>119</v>
      </c>
      <c r="J141" s="83" t="s">
        <v>411</v>
      </c>
      <c r="K141" s="129"/>
      <c r="L141" s="163"/>
      <c r="M141" s="90"/>
      <c r="N141" s="91"/>
      <c r="O141" s="91"/>
    </row>
    <row r="142" spans="1:15" ht="236.25">
      <c r="A142" s="286">
        <v>96</v>
      </c>
      <c r="B142" s="299" t="s">
        <v>143</v>
      </c>
      <c r="C142" s="299" t="s">
        <v>529</v>
      </c>
      <c r="D142" s="299" t="s">
        <v>192</v>
      </c>
      <c r="E142" s="285" t="s">
        <v>145</v>
      </c>
      <c r="F142" s="149">
        <f t="shared" si="1"/>
        <v>3784352.7720504175</v>
      </c>
      <c r="G142" s="154">
        <v>886286.0423078802</v>
      </c>
      <c r="H142" s="75" t="s">
        <v>488</v>
      </c>
      <c r="I142" s="83">
        <v>51</v>
      </c>
      <c r="J142" s="83" t="s">
        <v>113</v>
      </c>
      <c r="K142" s="277" t="s">
        <v>234</v>
      </c>
      <c r="L142" s="161"/>
      <c r="N142" s="71"/>
      <c r="O142" s="91"/>
    </row>
    <row r="143" spans="1:15" ht="199.5" customHeight="1">
      <c r="A143" s="286">
        <v>97</v>
      </c>
      <c r="B143" s="299" t="s">
        <v>227</v>
      </c>
      <c r="C143" s="299" t="s">
        <v>119</v>
      </c>
      <c r="D143" s="299" t="s">
        <v>119</v>
      </c>
      <c r="E143" s="285" t="s">
        <v>119</v>
      </c>
      <c r="F143" s="149">
        <f t="shared" si="1"/>
        <v>8830155.160870574</v>
      </c>
      <c r="G143" s="154">
        <v>2068000.45923103</v>
      </c>
      <c r="H143" s="75" t="s">
        <v>119</v>
      </c>
      <c r="I143" s="83">
        <v>51</v>
      </c>
      <c r="J143" s="83" t="s">
        <v>113</v>
      </c>
      <c r="K143" s="277" t="s">
        <v>377</v>
      </c>
      <c r="L143" s="161"/>
      <c r="N143" s="91"/>
      <c r="O143" s="91"/>
    </row>
    <row r="144" spans="1:15" ht="54">
      <c r="A144" s="286">
        <v>98</v>
      </c>
      <c r="B144" s="299" t="s">
        <v>164</v>
      </c>
      <c r="C144" s="299" t="s">
        <v>119</v>
      </c>
      <c r="D144" s="299" t="s">
        <v>154</v>
      </c>
      <c r="E144" s="285" t="s">
        <v>119</v>
      </c>
      <c r="F144" s="149">
        <f t="shared" si="1"/>
        <v>15563349.970199998</v>
      </c>
      <c r="G144" s="154">
        <v>3644898</v>
      </c>
      <c r="H144" s="75" t="s">
        <v>119</v>
      </c>
      <c r="I144" s="83" t="s">
        <v>119</v>
      </c>
      <c r="J144" s="299" t="s">
        <v>278</v>
      </c>
      <c r="K144" s="129"/>
      <c r="L144" s="161"/>
      <c r="N144" s="91"/>
      <c r="O144" s="91"/>
    </row>
    <row r="145" spans="1:15" ht="54.75" customHeight="1">
      <c r="A145" s="286">
        <v>99</v>
      </c>
      <c r="B145" s="299" t="s">
        <v>260</v>
      </c>
      <c r="C145" s="299" t="s">
        <v>119</v>
      </c>
      <c r="D145" s="299" t="s">
        <v>154</v>
      </c>
      <c r="E145" s="285" t="s">
        <v>119</v>
      </c>
      <c r="F145" s="149">
        <f t="shared" si="1"/>
        <v>2252588.1349674775</v>
      </c>
      <c r="G145" s="154">
        <v>527550.5597244614</v>
      </c>
      <c r="H145" s="75" t="s">
        <v>119</v>
      </c>
      <c r="I145" s="83" t="s">
        <v>119</v>
      </c>
      <c r="J145" s="299" t="s">
        <v>279</v>
      </c>
      <c r="K145" s="129"/>
      <c r="L145" s="161"/>
      <c r="N145" s="91"/>
      <c r="O145" s="91"/>
    </row>
    <row r="146" spans="1:15" ht="54.75" customHeight="1">
      <c r="A146" s="286">
        <v>100</v>
      </c>
      <c r="B146" s="299" t="s">
        <v>489</v>
      </c>
      <c r="C146" s="299" t="s">
        <v>119</v>
      </c>
      <c r="D146" s="299" t="s">
        <v>154</v>
      </c>
      <c r="E146" s="285" t="s">
        <v>119</v>
      </c>
      <c r="F146" s="149">
        <f t="shared" si="1"/>
        <v>4696890</v>
      </c>
      <c r="G146" s="154">
        <v>1100000</v>
      </c>
      <c r="H146" s="75" t="s">
        <v>119</v>
      </c>
      <c r="I146" s="83" t="s">
        <v>119</v>
      </c>
      <c r="J146" s="83" t="s">
        <v>411</v>
      </c>
      <c r="K146" s="129"/>
      <c r="L146" s="161"/>
      <c r="N146" s="91"/>
      <c r="O146" s="91"/>
    </row>
    <row r="147" spans="1:15" ht="54.75" customHeight="1">
      <c r="A147" s="342" t="s">
        <v>475</v>
      </c>
      <c r="B147" s="380"/>
      <c r="C147" s="380"/>
      <c r="D147" s="380"/>
      <c r="E147" s="381"/>
      <c r="F147" s="160"/>
      <c r="G147" s="153"/>
      <c r="H147" s="288"/>
      <c r="I147" s="288"/>
      <c r="J147" s="288"/>
      <c r="K147" s="288"/>
      <c r="L147" s="161"/>
      <c r="N147" s="91"/>
      <c r="O147" s="91"/>
    </row>
    <row r="148" spans="1:15" ht="54.75" customHeight="1">
      <c r="A148" s="342" t="s">
        <v>317</v>
      </c>
      <c r="B148" s="380"/>
      <c r="C148" s="380"/>
      <c r="D148" s="380"/>
      <c r="E148" s="381"/>
      <c r="F148" s="160"/>
      <c r="G148" s="153"/>
      <c r="H148" s="288"/>
      <c r="I148" s="288"/>
      <c r="J148" s="288"/>
      <c r="K148" s="288"/>
      <c r="L148" s="161"/>
      <c r="N148" s="91"/>
      <c r="O148" s="91"/>
    </row>
    <row r="149" spans="1:15" ht="54.75" customHeight="1">
      <c r="A149" s="393" t="s">
        <v>292</v>
      </c>
      <c r="B149" s="380"/>
      <c r="C149" s="380"/>
      <c r="D149" s="380"/>
      <c r="E149" s="381"/>
      <c r="F149" s="160"/>
      <c r="G149" s="150"/>
      <c r="H149" s="106"/>
      <c r="I149" s="106"/>
      <c r="J149" s="106"/>
      <c r="K149" s="106"/>
      <c r="L149" s="161"/>
      <c r="N149" s="91"/>
      <c r="O149" s="91"/>
    </row>
    <row r="150" spans="1:15" ht="245.25" customHeight="1">
      <c r="A150" s="298">
        <v>101</v>
      </c>
      <c r="B150" s="299" t="s">
        <v>318</v>
      </c>
      <c r="C150" s="299" t="s">
        <v>583</v>
      </c>
      <c r="D150" s="299" t="s">
        <v>294</v>
      </c>
      <c r="E150" s="285" t="s">
        <v>295</v>
      </c>
      <c r="F150" s="149">
        <f aca="true" t="shared" si="2" ref="F150:F206">G150*$K$1</f>
        <v>31024485.94056528</v>
      </c>
      <c r="G150" s="149">
        <v>7265857.734505558</v>
      </c>
      <c r="H150" s="76" t="s">
        <v>496</v>
      </c>
      <c r="I150" s="287">
        <v>102</v>
      </c>
      <c r="J150" s="287" t="s">
        <v>296</v>
      </c>
      <c r="K150" s="276"/>
      <c r="L150" s="161"/>
      <c r="N150" s="91"/>
      <c r="O150" s="91"/>
    </row>
    <row r="151" spans="1:15" ht="54.75" customHeight="1">
      <c r="A151" s="342" t="s">
        <v>297</v>
      </c>
      <c r="B151" s="380"/>
      <c r="C151" s="380"/>
      <c r="D151" s="380"/>
      <c r="E151" s="381"/>
      <c r="F151" s="160"/>
      <c r="G151" s="153"/>
      <c r="H151" s="288"/>
      <c r="I151" s="288"/>
      <c r="J151" s="288"/>
      <c r="K151" s="288"/>
      <c r="L151" s="161"/>
      <c r="N151" s="91"/>
      <c r="O151" s="91"/>
    </row>
    <row r="152" spans="1:15" ht="237.75" customHeight="1">
      <c r="A152" s="298">
        <v>102</v>
      </c>
      <c r="B152" s="299" t="s">
        <v>298</v>
      </c>
      <c r="C152" s="299" t="s">
        <v>584</v>
      </c>
      <c r="D152" s="299" t="s">
        <v>299</v>
      </c>
      <c r="E152" s="285" t="s">
        <v>300</v>
      </c>
      <c r="F152" s="149">
        <f t="shared" si="2"/>
        <v>31024485.94056528</v>
      </c>
      <c r="G152" s="149">
        <v>7265857.734505558</v>
      </c>
      <c r="H152" s="76" t="s">
        <v>499</v>
      </c>
      <c r="I152" s="287">
        <v>104</v>
      </c>
      <c r="J152" s="287" t="s">
        <v>296</v>
      </c>
      <c r="K152" s="276"/>
      <c r="L152" s="161"/>
      <c r="N152" s="91"/>
      <c r="O152" s="91"/>
    </row>
    <row r="153" spans="1:15" ht="54.75" customHeight="1">
      <c r="A153" s="342" t="s">
        <v>301</v>
      </c>
      <c r="B153" s="380"/>
      <c r="C153" s="380"/>
      <c r="D153" s="380"/>
      <c r="E153" s="381"/>
      <c r="F153" s="160"/>
      <c r="G153" s="153"/>
      <c r="H153" s="288"/>
      <c r="I153" s="288"/>
      <c r="J153" s="288"/>
      <c r="K153" s="288"/>
      <c r="L153" s="161"/>
      <c r="N153" s="91"/>
      <c r="O153" s="91"/>
    </row>
    <row r="154" spans="1:15" ht="270.75" customHeight="1">
      <c r="A154" s="298">
        <v>103</v>
      </c>
      <c r="B154" s="299" t="s">
        <v>319</v>
      </c>
      <c r="C154" s="299" t="s">
        <v>585</v>
      </c>
      <c r="D154" s="299" t="s">
        <v>303</v>
      </c>
      <c r="E154" s="285" t="s">
        <v>304</v>
      </c>
      <c r="F154" s="149">
        <f t="shared" si="2"/>
        <v>18304446.704933517</v>
      </c>
      <c r="G154" s="149">
        <v>4286856.06335828</v>
      </c>
      <c r="H154" s="76" t="s">
        <v>500</v>
      </c>
      <c r="I154" s="287">
        <v>105</v>
      </c>
      <c r="J154" s="287" t="s">
        <v>296</v>
      </c>
      <c r="K154" s="276" t="s">
        <v>373</v>
      </c>
      <c r="L154" s="161"/>
      <c r="N154" s="91"/>
      <c r="O154" s="91"/>
    </row>
    <row r="155" spans="1:15" ht="64.5" customHeight="1">
      <c r="A155" s="298">
        <v>104</v>
      </c>
      <c r="B155" s="299" t="s">
        <v>320</v>
      </c>
      <c r="C155" s="274" t="s">
        <v>119</v>
      </c>
      <c r="D155" s="274" t="s">
        <v>119</v>
      </c>
      <c r="E155" s="273" t="s">
        <v>119</v>
      </c>
      <c r="F155" s="149">
        <f t="shared" si="2"/>
        <v>3309278.5003269636</v>
      </c>
      <c r="G155" s="149">
        <v>775024.8250139263</v>
      </c>
      <c r="H155" s="76" t="s">
        <v>500</v>
      </c>
      <c r="I155" s="287">
        <v>105</v>
      </c>
      <c r="J155" s="287" t="s">
        <v>321</v>
      </c>
      <c r="K155" s="276"/>
      <c r="L155" s="161"/>
      <c r="N155" s="91"/>
      <c r="O155" s="91"/>
    </row>
    <row r="156" spans="1:15" ht="64.5" customHeight="1">
      <c r="A156" s="298">
        <v>105</v>
      </c>
      <c r="B156" s="299" t="s">
        <v>306</v>
      </c>
      <c r="C156" s="274" t="s">
        <v>119</v>
      </c>
      <c r="D156" s="274" t="s">
        <v>119</v>
      </c>
      <c r="E156" s="273" t="s">
        <v>119</v>
      </c>
      <c r="F156" s="149">
        <f t="shared" si="2"/>
        <v>2275128.9689747873</v>
      </c>
      <c r="G156" s="149">
        <v>532829.5671970743</v>
      </c>
      <c r="H156" s="76" t="s">
        <v>500</v>
      </c>
      <c r="I156" s="287">
        <v>105</v>
      </c>
      <c r="J156" s="287" t="s">
        <v>322</v>
      </c>
      <c r="K156" s="276"/>
      <c r="L156" s="161"/>
      <c r="N156" s="91"/>
      <c r="O156" s="91"/>
    </row>
    <row r="157" spans="1:15" ht="64.5" customHeight="1">
      <c r="A157" s="298">
        <v>106</v>
      </c>
      <c r="B157" s="299" t="s">
        <v>307</v>
      </c>
      <c r="C157" s="274" t="s">
        <v>119</v>
      </c>
      <c r="D157" s="274" t="s">
        <v>119</v>
      </c>
      <c r="E157" s="273" t="s">
        <v>119</v>
      </c>
      <c r="F157" s="149">
        <f t="shared" si="2"/>
        <v>3722938.312867834</v>
      </c>
      <c r="G157" s="149">
        <v>871902.928140667</v>
      </c>
      <c r="H157" s="76" t="s">
        <v>500</v>
      </c>
      <c r="I157" s="287">
        <v>105</v>
      </c>
      <c r="J157" s="287" t="s">
        <v>323</v>
      </c>
      <c r="K157" s="276"/>
      <c r="L157" s="161"/>
      <c r="N157" s="91"/>
      <c r="O157" s="91"/>
    </row>
    <row r="158" spans="1:15" ht="54.75" customHeight="1">
      <c r="A158" s="342" t="s">
        <v>324</v>
      </c>
      <c r="B158" s="380"/>
      <c r="C158" s="380"/>
      <c r="D158" s="380"/>
      <c r="E158" s="381"/>
      <c r="F158" s="160"/>
      <c r="G158" s="153"/>
      <c r="H158" s="288"/>
      <c r="I158" s="288"/>
      <c r="J158" s="288"/>
      <c r="K158" s="288"/>
      <c r="L158" s="161"/>
      <c r="N158" s="91"/>
      <c r="O158" s="91"/>
    </row>
    <row r="159" spans="1:15" ht="54.75" customHeight="1">
      <c r="A159" s="342" t="s">
        <v>649</v>
      </c>
      <c r="B159" s="380"/>
      <c r="C159" s="380"/>
      <c r="D159" s="380"/>
      <c r="E159" s="381"/>
      <c r="F159" s="160"/>
      <c r="G159" s="153"/>
      <c r="H159" s="288"/>
      <c r="I159" s="288"/>
      <c r="J159" s="288"/>
      <c r="K159" s="288"/>
      <c r="L159" s="161"/>
      <c r="N159" s="91"/>
      <c r="O159" s="91"/>
    </row>
    <row r="160" spans="1:12" s="261" customFormat="1" ht="408.75" customHeight="1">
      <c r="A160" s="287">
        <v>107</v>
      </c>
      <c r="B160" s="299" t="s">
        <v>642</v>
      </c>
      <c r="C160" s="299" t="s">
        <v>650</v>
      </c>
      <c r="D160" s="299" t="s">
        <v>643</v>
      </c>
      <c r="E160" s="285" t="s">
        <v>644</v>
      </c>
      <c r="F160" s="149">
        <f>G160*$K$1</f>
        <v>33092783.9352</v>
      </c>
      <c r="G160" s="264">
        <v>7750248</v>
      </c>
      <c r="H160" s="287" t="s">
        <v>645</v>
      </c>
      <c r="I160" s="287">
        <v>106</v>
      </c>
      <c r="J160" s="287" t="s">
        <v>113</v>
      </c>
      <c r="K160" s="98"/>
      <c r="L160" s="265"/>
    </row>
    <row r="161" spans="1:15" ht="54.75" customHeight="1">
      <c r="A161" s="342" t="s">
        <v>313</v>
      </c>
      <c r="B161" s="380"/>
      <c r="C161" s="380"/>
      <c r="D161" s="380"/>
      <c r="E161" s="381"/>
      <c r="F161" s="160"/>
      <c r="G161" s="150"/>
      <c r="H161" s="106"/>
      <c r="I161" s="106"/>
      <c r="J161" s="106"/>
      <c r="K161" s="288"/>
      <c r="L161" s="161"/>
      <c r="N161" s="91"/>
      <c r="O161" s="91"/>
    </row>
    <row r="162" spans="1:12" s="261" customFormat="1" ht="252" customHeight="1">
      <c r="A162" s="287">
        <v>108</v>
      </c>
      <c r="B162" s="299" t="s">
        <v>314</v>
      </c>
      <c r="C162" s="299" t="s">
        <v>646</v>
      </c>
      <c r="D162" s="299" t="s">
        <v>647</v>
      </c>
      <c r="E162" s="285" t="s">
        <v>648</v>
      </c>
      <c r="F162" s="149">
        <f>G162*$K$1</f>
        <v>8997102.0201</v>
      </c>
      <c r="G162" s="264">
        <v>2107099</v>
      </c>
      <c r="H162" s="287" t="s">
        <v>500</v>
      </c>
      <c r="I162" s="287">
        <v>107</v>
      </c>
      <c r="J162" s="287" t="s">
        <v>113</v>
      </c>
      <c r="K162" s="98"/>
      <c r="L162" s="161"/>
    </row>
    <row r="163" spans="1:15" ht="54.75" customHeight="1">
      <c r="A163" s="342" t="s">
        <v>325</v>
      </c>
      <c r="B163" s="380"/>
      <c r="C163" s="380"/>
      <c r="D163" s="380"/>
      <c r="E163" s="381"/>
      <c r="F163" s="160"/>
      <c r="G163" s="153"/>
      <c r="H163" s="288"/>
      <c r="I163" s="288"/>
      <c r="J163" s="288"/>
      <c r="K163" s="288"/>
      <c r="L163" s="161"/>
      <c r="N163" s="91"/>
      <c r="O163" s="91"/>
    </row>
    <row r="164" spans="1:15" ht="54.75" customHeight="1">
      <c r="A164" s="342" t="s">
        <v>326</v>
      </c>
      <c r="B164" s="380"/>
      <c r="C164" s="380"/>
      <c r="D164" s="380"/>
      <c r="E164" s="381"/>
      <c r="F164" s="160"/>
      <c r="G164" s="153"/>
      <c r="H164" s="288"/>
      <c r="I164" s="288"/>
      <c r="J164" s="288"/>
      <c r="K164" s="288"/>
      <c r="L164" s="161"/>
      <c r="N164" s="91"/>
      <c r="O164" s="91"/>
    </row>
    <row r="165" spans="1:15" ht="117" customHeight="1">
      <c r="A165" s="387">
        <v>109</v>
      </c>
      <c r="B165" s="274" t="s">
        <v>327</v>
      </c>
      <c r="C165" s="348" t="s">
        <v>573</v>
      </c>
      <c r="D165" s="388" t="s">
        <v>492</v>
      </c>
      <c r="E165" s="346" t="s">
        <v>343</v>
      </c>
      <c r="F165" s="149">
        <f t="shared" si="2"/>
        <v>12409794.376226114</v>
      </c>
      <c r="G165" s="149">
        <v>2906343.0938022234</v>
      </c>
      <c r="H165" s="76" t="s">
        <v>488</v>
      </c>
      <c r="I165" s="389">
        <v>109</v>
      </c>
      <c r="J165" s="389" t="s">
        <v>296</v>
      </c>
      <c r="K165" s="276"/>
      <c r="L165" s="161"/>
      <c r="N165" s="91"/>
      <c r="O165" s="91"/>
    </row>
    <row r="166" spans="1:15" ht="159" customHeight="1">
      <c r="A166" s="387"/>
      <c r="B166" s="274" t="s">
        <v>330</v>
      </c>
      <c r="C166" s="348"/>
      <c r="D166" s="388"/>
      <c r="E166" s="346"/>
      <c r="F166" s="149">
        <f t="shared" si="2"/>
        <v>8273196.250817409</v>
      </c>
      <c r="G166" s="149">
        <v>1937562.0625348156</v>
      </c>
      <c r="H166" s="76" t="s">
        <v>488</v>
      </c>
      <c r="I166" s="389"/>
      <c r="J166" s="389"/>
      <c r="K166" s="276" t="s">
        <v>360</v>
      </c>
      <c r="L166" s="161"/>
      <c r="N166" s="91"/>
      <c r="O166" s="91"/>
    </row>
    <row r="167" spans="1:15" ht="81.75" customHeight="1">
      <c r="A167" s="298">
        <v>110</v>
      </c>
      <c r="B167" s="274" t="s">
        <v>332</v>
      </c>
      <c r="C167" s="274" t="s">
        <v>119</v>
      </c>
      <c r="D167" s="388"/>
      <c r="E167" s="285" t="s">
        <v>119</v>
      </c>
      <c r="F167" s="149">
        <f t="shared" si="2"/>
        <v>10642019.167332703</v>
      </c>
      <c r="G167" s="149">
        <v>2492334.5200900966</v>
      </c>
      <c r="H167" s="76" t="s">
        <v>488</v>
      </c>
      <c r="I167" s="287" t="s">
        <v>119</v>
      </c>
      <c r="J167" s="287" t="s">
        <v>321</v>
      </c>
      <c r="K167" s="276"/>
      <c r="L167" s="161"/>
      <c r="N167" s="91"/>
      <c r="O167" s="91"/>
    </row>
    <row r="168" spans="1:15" ht="80.25" customHeight="1">
      <c r="A168" s="298">
        <v>111</v>
      </c>
      <c r="B168" s="274" t="s">
        <v>334</v>
      </c>
      <c r="C168" s="274" t="s">
        <v>119</v>
      </c>
      <c r="D168" s="388"/>
      <c r="E168" s="285" t="s">
        <v>119</v>
      </c>
      <c r="F168" s="149">
        <f t="shared" si="2"/>
        <v>3619523.3597326167</v>
      </c>
      <c r="G168" s="149">
        <v>847683.4023589819</v>
      </c>
      <c r="H168" s="76" t="s">
        <v>488</v>
      </c>
      <c r="I168" s="287" t="s">
        <v>119</v>
      </c>
      <c r="J168" s="287" t="s">
        <v>335</v>
      </c>
      <c r="K168" s="276"/>
      <c r="L168" s="161"/>
      <c r="N168" s="91"/>
      <c r="O168" s="91"/>
    </row>
    <row r="169" spans="1:15" ht="90.75" customHeight="1">
      <c r="A169" s="298">
        <v>112</v>
      </c>
      <c r="B169" s="274" t="s">
        <v>336</v>
      </c>
      <c r="C169" s="274" t="s">
        <v>119</v>
      </c>
      <c r="D169" s="388"/>
      <c r="E169" s="285" t="s">
        <v>119</v>
      </c>
      <c r="F169" s="149">
        <f t="shared" si="2"/>
        <v>3102448.5940565285</v>
      </c>
      <c r="G169" s="149">
        <v>726585.7734505559</v>
      </c>
      <c r="H169" s="76" t="s">
        <v>488</v>
      </c>
      <c r="I169" s="287" t="s">
        <v>119</v>
      </c>
      <c r="J169" s="287" t="s">
        <v>337</v>
      </c>
      <c r="K169" s="276"/>
      <c r="L169" s="161"/>
      <c r="N169" s="91"/>
      <c r="O169" s="91"/>
    </row>
    <row r="170" spans="1:15" ht="162">
      <c r="A170" s="298">
        <v>113</v>
      </c>
      <c r="B170" s="96" t="s">
        <v>344</v>
      </c>
      <c r="C170" s="96" t="s">
        <v>572</v>
      </c>
      <c r="D170" s="82" t="s">
        <v>345</v>
      </c>
      <c r="E170" s="136" t="s">
        <v>346</v>
      </c>
      <c r="F170" s="149">
        <f t="shared" si="2"/>
        <v>24819588.75245223</v>
      </c>
      <c r="G170" s="149">
        <v>5812686.187604447</v>
      </c>
      <c r="H170" s="76" t="s">
        <v>569</v>
      </c>
      <c r="I170" s="83">
        <v>109</v>
      </c>
      <c r="J170" s="287" t="s">
        <v>296</v>
      </c>
      <c r="K170" s="130"/>
      <c r="L170" s="161"/>
      <c r="N170" s="91"/>
      <c r="O170" s="91"/>
    </row>
    <row r="171" spans="1:12" s="78" customFormat="1" ht="117" customHeight="1">
      <c r="A171" s="387">
        <v>114</v>
      </c>
      <c r="B171" s="274" t="s">
        <v>327</v>
      </c>
      <c r="C171" s="348" t="s">
        <v>571</v>
      </c>
      <c r="D171" s="388" t="s">
        <v>493</v>
      </c>
      <c r="E171" s="346" t="s">
        <v>357</v>
      </c>
      <c r="F171" s="149">
        <f t="shared" si="2"/>
        <v>12409794.376226114</v>
      </c>
      <c r="G171" s="149">
        <v>2906343.0938022234</v>
      </c>
      <c r="H171" s="76" t="s">
        <v>498</v>
      </c>
      <c r="I171" s="389">
        <v>109</v>
      </c>
      <c r="J171" s="389" t="s">
        <v>296</v>
      </c>
      <c r="K171" s="130"/>
      <c r="L171" s="161"/>
    </row>
    <row r="172" spans="1:12" s="78" customFormat="1" ht="202.5" customHeight="1">
      <c r="A172" s="387"/>
      <c r="B172" s="274" t="s">
        <v>330</v>
      </c>
      <c r="C172" s="348"/>
      <c r="D172" s="388"/>
      <c r="E172" s="346"/>
      <c r="F172" s="149">
        <f t="shared" si="2"/>
        <v>8273196.250817409</v>
      </c>
      <c r="G172" s="149">
        <v>1937562.0625348156</v>
      </c>
      <c r="H172" s="76" t="s">
        <v>498</v>
      </c>
      <c r="I172" s="389"/>
      <c r="J172" s="389"/>
      <c r="K172" s="276" t="s">
        <v>360</v>
      </c>
      <c r="L172" s="161"/>
    </row>
    <row r="173" spans="1:12" s="78" customFormat="1" ht="91.5" customHeight="1">
      <c r="A173" s="298">
        <v>115</v>
      </c>
      <c r="B173" s="274" t="s">
        <v>332</v>
      </c>
      <c r="C173" s="274" t="s">
        <v>119</v>
      </c>
      <c r="D173" s="388"/>
      <c r="E173" s="285" t="s">
        <v>119</v>
      </c>
      <c r="F173" s="149">
        <f t="shared" si="2"/>
        <v>10641398.677613892</v>
      </c>
      <c r="G173" s="149">
        <v>2492189.2029354065</v>
      </c>
      <c r="H173" s="76" t="s">
        <v>498</v>
      </c>
      <c r="I173" s="389"/>
      <c r="J173" s="287" t="s">
        <v>321</v>
      </c>
      <c r="K173" s="130"/>
      <c r="L173" s="161"/>
    </row>
    <row r="174" spans="1:12" s="78" customFormat="1" ht="92.25" customHeight="1">
      <c r="A174" s="298">
        <v>116</v>
      </c>
      <c r="B174" s="274" t="s">
        <v>334</v>
      </c>
      <c r="C174" s="274" t="s">
        <v>119</v>
      </c>
      <c r="D174" s="388"/>
      <c r="E174" s="285" t="s">
        <v>119</v>
      </c>
      <c r="F174" s="149">
        <f t="shared" si="2"/>
        <v>3619523.3597326167</v>
      </c>
      <c r="G174" s="149">
        <v>847683.4023589819</v>
      </c>
      <c r="H174" s="76" t="s">
        <v>498</v>
      </c>
      <c r="I174" s="389"/>
      <c r="J174" s="287" t="s">
        <v>335</v>
      </c>
      <c r="K174" s="130"/>
      <c r="L174" s="161"/>
    </row>
    <row r="175" spans="1:12" s="78" customFormat="1" ht="91.5" customHeight="1">
      <c r="A175" s="298">
        <v>117</v>
      </c>
      <c r="B175" s="274" t="s">
        <v>336</v>
      </c>
      <c r="C175" s="274" t="s">
        <v>119</v>
      </c>
      <c r="D175" s="388"/>
      <c r="E175" s="285" t="s">
        <v>119</v>
      </c>
      <c r="F175" s="149">
        <f t="shared" si="2"/>
        <v>2585373.8283804404</v>
      </c>
      <c r="G175" s="149">
        <v>605488.14454213</v>
      </c>
      <c r="H175" s="76" t="s">
        <v>498</v>
      </c>
      <c r="I175" s="389"/>
      <c r="J175" s="287" t="s">
        <v>337</v>
      </c>
      <c r="K175" s="130"/>
      <c r="L175" s="161"/>
    </row>
    <row r="176" spans="1:15" ht="63" customHeight="1">
      <c r="A176" s="382" t="s">
        <v>638</v>
      </c>
      <c r="B176" s="380"/>
      <c r="C176" s="380"/>
      <c r="D176" s="380"/>
      <c r="E176" s="381"/>
      <c r="F176" s="160"/>
      <c r="G176" s="157"/>
      <c r="H176" s="110"/>
      <c r="I176" s="110"/>
      <c r="J176" s="110"/>
      <c r="K176" s="110"/>
      <c r="L176" s="161"/>
      <c r="N176" s="91"/>
      <c r="O176" s="91"/>
    </row>
    <row r="177" spans="1:12" s="258" customFormat="1" ht="81" customHeight="1">
      <c r="A177" s="262">
        <v>118</v>
      </c>
      <c r="B177" s="267" t="s">
        <v>347</v>
      </c>
      <c r="C177" s="390" t="s">
        <v>639</v>
      </c>
      <c r="D177" s="390" t="s">
        <v>348</v>
      </c>
      <c r="E177" s="268" t="s">
        <v>349</v>
      </c>
      <c r="F177" s="60">
        <f>G177*$K$1</f>
        <v>20682989.9595</v>
      </c>
      <c r="G177" s="269">
        <v>4843905</v>
      </c>
      <c r="H177" s="79" t="s">
        <v>640</v>
      </c>
      <c r="I177" s="79">
        <v>112</v>
      </c>
      <c r="J177" s="79" t="s">
        <v>296</v>
      </c>
      <c r="K177" s="263"/>
      <c r="L177" s="163"/>
    </row>
    <row r="178" spans="1:12" s="258" customFormat="1" ht="78" customHeight="1">
      <c r="A178" s="262">
        <v>119</v>
      </c>
      <c r="B178" s="267" t="s">
        <v>350</v>
      </c>
      <c r="C178" s="391"/>
      <c r="D178" s="391"/>
      <c r="E178" s="268" t="s">
        <v>361</v>
      </c>
      <c r="F178" s="60">
        <f>G178*$K$1</f>
        <v>10642025.486399999</v>
      </c>
      <c r="G178" s="269">
        <v>2492336</v>
      </c>
      <c r="H178" s="79" t="s">
        <v>640</v>
      </c>
      <c r="I178" s="79" t="s">
        <v>119</v>
      </c>
      <c r="J178" s="79" t="s">
        <v>321</v>
      </c>
      <c r="K178" s="263"/>
      <c r="L178" s="163"/>
    </row>
    <row r="179" spans="1:12" s="258" customFormat="1" ht="84.75" customHeight="1">
      <c r="A179" s="262">
        <v>120</v>
      </c>
      <c r="B179" s="267" t="s">
        <v>351</v>
      </c>
      <c r="C179" s="391"/>
      <c r="D179" s="391"/>
      <c r="E179" s="268" t="s">
        <v>349</v>
      </c>
      <c r="F179" s="60">
        <f>G179*$K$1</f>
        <v>4188306.4809</v>
      </c>
      <c r="G179" s="269">
        <v>980891</v>
      </c>
      <c r="H179" s="79" t="s">
        <v>640</v>
      </c>
      <c r="I179" s="79" t="s">
        <v>119</v>
      </c>
      <c r="J179" s="79" t="s">
        <v>335</v>
      </c>
      <c r="K179" s="263"/>
      <c r="L179" s="163"/>
    </row>
    <row r="180" spans="1:12" s="258" customFormat="1" ht="81.75" customHeight="1">
      <c r="A180" s="262">
        <v>121</v>
      </c>
      <c r="B180" s="267" t="s">
        <v>352</v>
      </c>
      <c r="C180" s="392"/>
      <c r="D180" s="392"/>
      <c r="E180" s="268" t="s">
        <v>349</v>
      </c>
      <c r="F180" s="60">
        <f>G180*$K$1</f>
        <v>9307344.4143</v>
      </c>
      <c r="G180" s="269">
        <v>2179757</v>
      </c>
      <c r="H180" s="79" t="s">
        <v>640</v>
      </c>
      <c r="I180" s="79" t="s">
        <v>119</v>
      </c>
      <c r="J180" s="79" t="s">
        <v>337</v>
      </c>
      <c r="K180" s="263"/>
      <c r="L180" s="163"/>
    </row>
    <row r="181" spans="1:15" ht="63" customHeight="1">
      <c r="A181" s="382" t="s">
        <v>353</v>
      </c>
      <c r="B181" s="380"/>
      <c r="C181" s="380"/>
      <c r="D181" s="380"/>
      <c r="E181" s="381"/>
      <c r="F181" s="160"/>
      <c r="G181" s="157"/>
      <c r="H181" s="110"/>
      <c r="I181" s="110"/>
      <c r="J181" s="110"/>
      <c r="K181" s="110"/>
      <c r="L181" s="161"/>
      <c r="N181" s="91"/>
      <c r="O181" s="91"/>
    </row>
    <row r="182" spans="1:15" ht="137.25" customHeight="1">
      <c r="A182" s="287">
        <v>122</v>
      </c>
      <c r="B182" s="97" t="s">
        <v>354</v>
      </c>
      <c r="C182" s="299" t="s">
        <v>570</v>
      </c>
      <c r="D182" s="97" t="s">
        <v>355</v>
      </c>
      <c r="E182" s="136" t="s">
        <v>358</v>
      </c>
      <c r="F182" s="149">
        <f t="shared" si="2"/>
        <v>5170747.656760881</v>
      </c>
      <c r="G182" s="151">
        <v>1210976.28908426</v>
      </c>
      <c r="H182" s="76" t="s">
        <v>508</v>
      </c>
      <c r="I182" s="79">
        <v>112</v>
      </c>
      <c r="J182" s="79" t="s">
        <v>296</v>
      </c>
      <c r="K182" s="131"/>
      <c r="L182" s="161"/>
      <c r="N182" s="91"/>
      <c r="O182" s="91"/>
    </row>
    <row r="183" spans="1:15" ht="54.75" customHeight="1">
      <c r="A183" s="382" t="s">
        <v>356</v>
      </c>
      <c r="B183" s="380"/>
      <c r="C183" s="380"/>
      <c r="D183" s="380"/>
      <c r="E183" s="381"/>
      <c r="F183" s="160"/>
      <c r="G183" s="157"/>
      <c r="H183" s="110"/>
      <c r="I183" s="110"/>
      <c r="J183" s="110"/>
      <c r="K183" s="110"/>
      <c r="L183" s="161"/>
      <c r="N183" s="91"/>
      <c r="O183" s="91"/>
    </row>
    <row r="184" spans="1:15" ht="63" customHeight="1" hidden="1">
      <c r="A184" s="77"/>
      <c r="B184" s="103"/>
      <c r="C184" s="103"/>
      <c r="D184" s="103"/>
      <c r="E184" s="137"/>
      <c r="F184" s="160"/>
      <c r="G184" s="149"/>
      <c r="H184" s="76"/>
      <c r="I184" s="93"/>
      <c r="J184" s="93"/>
      <c r="K184" s="121"/>
      <c r="L184" s="20"/>
      <c r="N184" s="91"/>
      <c r="O184" s="91"/>
    </row>
    <row r="185" spans="1:15" ht="54.75" customHeight="1">
      <c r="A185" s="342" t="s">
        <v>413</v>
      </c>
      <c r="B185" s="383"/>
      <c r="C185" s="383"/>
      <c r="D185" s="383"/>
      <c r="E185" s="384"/>
      <c r="F185" s="160"/>
      <c r="G185" s="153"/>
      <c r="H185" s="107"/>
      <c r="I185" s="107"/>
      <c r="J185" s="107"/>
      <c r="K185" s="107"/>
      <c r="L185" s="20"/>
      <c r="N185" s="91"/>
      <c r="O185" s="91"/>
    </row>
    <row r="186" spans="1:12" ht="54.75" customHeight="1">
      <c r="A186" s="342" t="s">
        <v>414</v>
      </c>
      <c r="B186" s="383"/>
      <c r="C186" s="383"/>
      <c r="D186" s="383"/>
      <c r="E186" s="384"/>
      <c r="F186" s="160"/>
      <c r="G186" s="150"/>
      <c r="H186" s="106"/>
      <c r="I186" s="106"/>
      <c r="J186" s="106"/>
      <c r="K186" s="106"/>
      <c r="L186" s="20"/>
    </row>
    <row r="187" spans="1:15" ht="214.5" customHeight="1">
      <c r="A187" s="58">
        <v>123</v>
      </c>
      <c r="B187" s="103" t="s">
        <v>426</v>
      </c>
      <c r="C187" s="92" t="s">
        <v>575</v>
      </c>
      <c r="D187" s="103" t="s">
        <v>416</v>
      </c>
      <c r="E187" s="138" t="s">
        <v>417</v>
      </c>
      <c r="F187" s="149">
        <f t="shared" si="2"/>
        <v>12409794.376226114</v>
      </c>
      <c r="G187" s="149">
        <v>2906343.0938022234</v>
      </c>
      <c r="H187" s="76" t="s">
        <v>530</v>
      </c>
      <c r="I187" s="93">
        <v>115</v>
      </c>
      <c r="J187" s="92" t="s">
        <v>113</v>
      </c>
      <c r="K187" s="121" t="s">
        <v>418</v>
      </c>
      <c r="L187" s="20"/>
      <c r="N187" s="91"/>
      <c r="O187" s="91"/>
    </row>
    <row r="188" spans="1:12" ht="65.25" customHeight="1">
      <c r="A188" s="58">
        <v>124</v>
      </c>
      <c r="B188" s="103" t="s">
        <v>427</v>
      </c>
      <c r="C188" s="92" t="s">
        <v>119</v>
      </c>
      <c r="D188" s="92" t="s">
        <v>119</v>
      </c>
      <c r="E188" s="123" t="s">
        <v>119</v>
      </c>
      <c r="F188" s="149">
        <f t="shared" si="2"/>
        <v>10642025.486399999</v>
      </c>
      <c r="G188" s="149">
        <v>2492336</v>
      </c>
      <c r="H188" s="76" t="s">
        <v>501</v>
      </c>
      <c r="I188" s="93" t="s">
        <v>119</v>
      </c>
      <c r="J188" s="92" t="s">
        <v>278</v>
      </c>
      <c r="K188" s="121"/>
      <c r="L188" s="20"/>
    </row>
    <row r="189" spans="1:12" ht="54">
      <c r="A189" s="58">
        <v>125</v>
      </c>
      <c r="B189" s="103" t="s">
        <v>428</v>
      </c>
      <c r="C189" s="92" t="s">
        <v>119</v>
      </c>
      <c r="D189" s="92" t="s">
        <v>119</v>
      </c>
      <c r="E189" s="123" t="s">
        <v>119</v>
      </c>
      <c r="F189" s="149">
        <f t="shared" si="2"/>
        <v>3102448.5940565285</v>
      </c>
      <c r="G189" s="149">
        <v>726585.7734505559</v>
      </c>
      <c r="H189" s="76" t="s">
        <v>501</v>
      </c>
      <c r="I189" s="93" t="s">
        <v>119</v>
      </c>
      <c r="J189" s="93" t="s">
        <v>279</v>
      </c>
      <c r="K189" s="121"/>
      <c r="L189" s="20"/>
    </row>
    <row r="190" spans="1:12" ht="54">
      <c r="A190" s="58">
        <v>126</v>
      </c>
      <c r="B190" s="103" t="s">
        <v>429</v>
      </c>
      <c r="C190" s="92" t="s">
        <v>119</v>
      </c>
      <c r="D190" s="92" t="s">
        <v>119</v>
      </c>
      <c r="E190" s="123" t="s">
        <v>119</v>
      </c>
      <c r="F190" s="149">
        <f t="shared" si="2"/>
        <v>4343428.0316791395</v>
      </c>
      <c r="G190" s="149">
        <v>1017220.0828307782</v>
      </c>
      <c r="H190" s="76" t="s">
        <v>501</v>
      </c>
      <c r="I190" s="93" t="s">
        <v>119</v>
      </c>
      <c r="J190" s="93" t="s">
        <v>597</v>
      </c>
      <c r="K190" s="121"/>
      <c r="L190" s="20"/>
    </row>
    <row r="191" spans="1:12" ht="54.75" customHeight="1">
      <c r="A191" s="342" t="s">
        <v>430</v>
      </c>
      <c r="B191" s="383"/>
      <c r="C191" s="383"/>
      <c r="D191" s="383"/>
      <c r="E191" s="384"/>
      <c r="F191" s="160"/>
      <c r="G191" s="153"/>
      <c r="H191" s="107"/>
      <c r="I191" s="107"/>
      <c r="J191" s="107"/>
      <c r="K191" s="107"/>
      <c r="L191" s="20"/>
    </row>
    <row r="192" spans="1:12" ht="240" customHeight="1">
      <c r="A192" s="83">
        <v>127</v>
      </c>
      <c r="B192" s="95" t="s">
        <v>431</v>
      </c>
      <c r="C192" s="92" t="s">
        <v>574</v>
      </c>
      <c r="D192" s="95" t="s">
        <v>432</v>
      </c>
      <c r="E192" s="104" t="s">
        <v>433</v>
      </c>
      <c r="F192" s="149">
        <f t="shared" si="2"/>
        <v>4136598.1254087044</v>
      </c>
      <c r="G192" s="149">
        <v>968781.0312674078</v>
      </c>
      <c r="H192" s="76" t="s">
        <v>490</v>
      </c>
      <c r="I192" s="93">
        <v>117</v>
      </c>
      <c r="J192" s="92" t="s">
        <v>113</v>
      </c>
      <c r="K192" s="121" t="s">
        <v>434</v>
      </c>
      <c r="L192" s="20"/>
    </row>
    <row r="193" spans="1:12" ht="65.25" customHeight="1">
      <c r="A193" s="83">
        <v>128</v>
      </c>
      <c r="B193" s="95" t="s">
        <v>435</v>
      </c>
      <c r="C193" s="92" t="s">
        <v>119</v>
      </c>
      <c r="D193" s="92" t="s">
        <v>119</v>
      </c>
      <c r="E193" s="123" t="s">
        <v>119</v>
      </c>
      <c r="F193" s="149">
        <f t="shared" si="2"/>
        <v>10642025.486399999</v>
      </c>
      <c r="G193" s="149">
        <v>2492336</v>
      </c>
      <c r="H193" s="76" t="s">
        <v>490</v>
      </c>
      <c r="I193" s="93" t="s">
        <v>119</v>
      </c>
      <c r="J193" s="92" t="s">
        <v>278</v>
      </c>
      <c r="K193" s="121"/>
      <c r="L193" s="20"/>
    </row>
    <row r="194" spans="1:12" ht="54">
      <c r="A194" s="83">
        <v>129</v>
      </c>
      <c r="B194" s="95" t="s">
        <v>436</v>
      </c>
      <c r="C194" s="92" t="s">
        <v>119</v>
      </c>
      <c r="D194" s="92" t="s">
        <v>119</v>
      </c>
      <c r="E194" s="123" t="s">
        <v>119</v>
      </c>
      <c r="F194" s="149">
        <f t="shared" si="2"/>
        <v>5791237.375572186</v>
      </c>
      <c r="G194" s="149">
        <v>1356293.443774371</v>
      </c>
      <c r="H194" s="76" t="s">
        <v>490</v>
      </c>
      <c r="I194" s="93" t="s">
        <v>119</v>
      </c>
      <c r="J194" s="93" t="s">
        <v>279</v>
      </c>
      <c r="K194" s="121"/>
      <c r="L194" s="20"/>
    </row>
    <row r="195" spans="1:12" ht="54">
      <c r="A195" s="83">
        <v>130</v>
      </c>
      <c r="B195" s="95" t="s">
        <v>437</v>
      </c>
      <c r="C195" s="92" t="s">
        <v>119</v>
      </c>
      <c r="D195" s="92" t="s">
        <v>119</v>
      </c>
      <c r="E195" s="123" t="s">
        <v>119</v>
      </c>
      <c r="F195" s="149">
        <f t="shared" si="2"/>
        <v>8066366.344546974</v>
      </c>
      <c r="G195" s="149">
        <v>1889123.0109714454</v>
      </c>
      <c r="H195" s="76" t="s">
        <v>490</v>
      </c>
      <c r="I195" s="93" t="s">
        <v>119</v>
      </c>
      <c r="J195" s="93" t="s">
        <v>596</v>
      </c>
      <c r="K195" s="121"/>
      <c r="L195" s="20"/>
    </row>
    <row r="196" spans="1:12" ht="54.75" customHeight="1">
      <c r="A196" s="342" t="s">
        <v>503</v>
      </c>
      <c r="B196" s="383"/>
      <c r="C196" s="383"/>
      <c r="D196" s="383"/>
      <c r="E196" s="384"/>
      <c r="F196" s="160"/>
      <c r="G196" s="153"/>
      <c r="H196" s="107"/>
      <c r="I196" s="107"/>
      <c r="J196" s="107"/>
      <c r="K196" s="107"/>
      <c r="L196" s="20"/>
    </row>
    <row r="197" spans="1:12" ht="243.75" customHeight="1">
      <c r="A197" s="101">
        <v>131</v>
      </c>
      <c r="B197" s="84" t="s">
        <v>438</v>
      </c>
      <c r="C197" s="92" t="s">
        <v>485</v>
      </c>
      <c r="D197" s="95" t="s">
        <v>424</v>
      </c>
      <c r="E197" s="104" t="s">
        <v>425</v>
      </c>
      <c r="F197" s="149">
        <f t="shared" si="2"/>
        <v>12616624.28249655</v>
      </c>
      <c r="G197" s="149">
        <v>2954782.145365594</v>
      </c>
      <c r="H197" s="76" t="s">
        <v>502</v>
      </c>
      <c r="I197" s="93">
        <v>117</v>
      </c>
      <c r="J197" s="93" t="s">
        <v>113</v>
      </c>
      <c r="K197" s="121"/>
      <c r="L197" s="20"/>
    </row>
    <row r="198" spans="1:12" ht="54.75" customHeight="1">
      <c r="A198" s="342" t="s">
        <v>439</v>
      </c>
      <c r="B198" s="383"/>
      <c r="C198" s="383"/>
      <c r="D198" s="383"/>
      <c r="E198" s="384"/>
      <c r="F198" s="160"/>
      <c r="G198" s="153"/>
      <c r="H198" s="107"/>
      <c r="I198" s="107"/>
      <c r="J198" s="107"/>
      <c r="K198" s="107"/>
      <c r="L198" s="20"/>
    </row>
    <row r="199" spans="1:12" ht="219.75" customHeight="1">
      <c r="A199" s="58">
        <v>132</v>
      </c>
      <c r="B199" s="103" t="s">
        <v>472</v>
      </c>
      <c r="C199" s="92" t="s">
        <v>484</v>
      </c>
      <c r="D199" s="92" t="s">
        <v>119</v>
      </c>
      <c r="E199" s="138" t="s">
        <v>440</v>
      </c>
      <c r="F199" s="149">
        <f t="shared" si="2"/>
        <v>32058635.471917458</v>
      </c>
      <c r="G199" s="149">
        <v>7508052.99232241</v>
      </c>
      <c r="H199" s="76" t="s">
        <v>488</v>
      </c>
      <c r="I199" s="93">
        <v>118</v>
      </c>
      <c r="J199" s="92" t="s">
        <v>113</v>
      </c>
      <c r="K199" s="121" t="s">
        <v>480</v>
      </c>
      <c r="L199" s="20"/>
    </row>
    <row r="200" spans="1:12" ht="54">
      <c r="A200" s="58">
        <v>133</v>
      </c>
      <c r="B200" s="103" t="s">
        <v>441</v>
      </c>
      <c r="C200" s="92" t="s">
        <v>119</v>
      </c>
      <c r="D200" s="92" t="s">
        <v>119</v>
      </c>
      <c r="E200" s="123" t="s">
        <v>119</v>
      </c>
      <c r="F200" s="149">
        <f t="shared" si="2"/>
        <v>5480992.516166533</v>
      </c>
      <c r="G200" s="149">
        <v>1283634.8664293154</v>
      </c>
      <c r="H200" s="76" t="s">
        <v>488</v>
      </c>
      <c r="I200" s="93" t="s">
        <v>119</v>
      </c>
      <c r="J200" s="92" t="s">
        <v>278</v>
      </c>
      <c r="K200" s="121"/>
      <c r="L200" s="20"/>
    </row>
    <row r="201" spans="1:12" ht="54">
      <c r="A201" s="58">
        <v>134</v>
      </c>
      <c r="B201" s="103" t="s">
        <v>442</v>
      </c>
      <c r="C201" s="92" t="s">
        <v>119</v>
      </c>
      <c r="D201" s="92" t="s">
        <v>119</v>
      </c>
      <c r="E201" s="123" t="s">
        <v>119</v>
      </c>
      <c r="F201" s="149">
        <f t="shared" si="2"/>
        <v>2585373.8283804404</v>
      </c>
      <c r="G201" s="149">
        <v>605488.14454213</v>
      </c>
      <c r="H201" s="76" t="s">
        <v>488</v>
      </c>
      <c r="I201" s="93" t="s">
        <v>119</v>
      </c>
      <c r="J201" s="93" t="s">
        <v>279</v>
      </c>
      <c r="K201" s="121"/>
      <c r="L201" s="20"/>
    </row>
    <row r="202" spans="1:12" ht="54">
      <c r="A202" s="58">
        <v>135</v>
      </c>
      <c r="B202" s="103" t="s">
        <v>443</v>
      </c>
      <c r="C202" s="92" t="s">
        <v>119</v>
      </c>
      <c r="D202" s="92" t="s">
        <v>119</v>
      </c>
      <c r="E202" s="123" t="s">
        <v>119</v>
      </c>
      <c r="F202" s="149">
        <f t="shared" si="2"/>
        <v>3516108.4065973987</v>
      </c>
      <c r="G202" s="149">
        <v>823463.8765772966</v>
      </c>
      <c r="H202" s="76" t="s">
        <v>488</v>
      </c>
      <c r="I202" s="93" t="s">
        <v>119</v>
      </c>
      <c r="J202" s="93" t="s">
        <v>411</v>
      </c>
      <c r="K202" s="121"/>
      <c r="L202" s="20"/>
    </row>
    <row r="203" spans="1:12" ht="348" customHeight="1">
      <c r="A203" s="58">
        <v>136</v>
      </c>
      <c r="B203" s="103" t="s">
        <v>444</v>
      </c>
      <c r="C203" s="92" t="s">
        <v>486</v>
      </c>
      <c r="D203" s="254" t="s">
        <v>445</v>
      </c>
      <c r="E203" s="138" t="s">
        <v>481</v>
      </c>
      <c r="F203" s="149">
        <f t="shared" si="2"/>
        <v>10341495.313521761</v>
      </c>
      <c r="G203" s="149">
        <v>2421952.57816852</v>
      </c>
      <c r="H203" s="76" t="s">
        <v>488</v>
      </c>
      <c r="I203" s="93">
        <v>118</v>
      </c>
      <c r="J203" s="92" t="s">
        <v>113</v>
      </c>
      <c r="K203" s="121" t="s">
        <v>452</v>
      </c>
      <c r="L203" s="20"/>
    </row>
    <row r="204" spans="1:12" ht="65.25" customHeight="1">
      <c r="A204" s="58">
        <v>137</v>
      </c>
      <c r="B204" s="103" t="s">
        <v>441</v>
      </c>
      <c r="C204" s="92" t="s">
        <v>119</v>
      </c>
      <c r="D204" s="92" t="s">
        <v>119</v>
      </c>
      <c r="E204" s="123" t="s">
        <v>119</v>
      </c>
      <c r="F204" s="149">
        <f t="shared" si="2"/>
        <v>2068299.0627043522</v>
      </c>
      <c r="G204" s="149">
        <v>484390.5156337039</v>
      </c>
      <c r="H204" s="76" t="s">
        <v>488</v>
      </c>
      <c r="I204" s="93" t="s">
        <v>119</v>
      </c>
      <c r="J204" s="92" t="s">
        <v>278</v>
      </c>
      <c r="K204" s="121"/>
      <c r="L204" s="20"/>
    </row>
    <row r="205" spans="1:12" ht="65.25" customHeight="1">
      <c r="A205" s="58">
        <v>138</v>
      </c>
      <c r="B205" s="103" t="s">
        <v>442</v>
      </c>
      <c r="C205" s="92" t="s">
        <v>119</v>
      </c>
      <c r="D205" s="92" t="s">
        <v>119</v>
      </c>
      <c r="E205" s="123" t="s">
        <v>119</v>
      </c>
      <c r="F205" s="149">
        <f t="shared" si="2"/>
        <v>2068299.0627043522</v>
      </c>
      <c r="G205" s="149">
        <v>484390.5156337039</v>
      </c>
      <c r="H205" s="76" t="s">
        <v>488</v>
      </c>
      <c r="I205" s="93" t="s">
        <v>119</v>
      </c>
      <c r="J205" s="93" t="s">
        <v>279</v>
      </c>
      <c r="K205" s="121"/>
      <c r="L205" s="20"/>
    </row>
    <row r="206" spans="1:12" ht="71.25" customHeight="1">
      <c r="A206" s="58">
        <v>139</v>
      </c>
      <c r="B206" s="103" t="s">
        <v>446</v>
      </c>
      <c r="C206" s="92" t="s">
        <v>119</v>
      </c>
      <c r="D206" s="92" t="s">
        <v>119</v>
      </c>
      <c r="E206" s="123" t="s">
        <v>119</v>
      </c>
      <c r="F206" s="149">
        <f t="shared" si="2"/>
        <v>2068299.0627043522</v>
      </c>
      <c r="G206" s="149">
        <v>484390.5156337039</v>
      </c>
      <c r="H206" s="76" t="s">
        <v>488</v>
      </c>
      <c r="I206" s="93" t="s">
        <v>119</v>
      </c>
      <c r="J206" s="93" t="s">
        <v>412</v>
      </c>
      <c r="K206" s="121"/>
      <c r="L206" s="20"/>
    </row>
    <row r="207" spans="1:12" ht="51" customHeight="1">
      <c r="A207" s="142"/>
      <c r="B207" s="103"/>
      <c r="C207" s="143"/>
      <c r="D207" s="142"/>
      <c r="E207" s="256" t="s">
        <v>610</v>
      </c>
      <c r="F207" s="255">
        <f>SUM(F7:F206)</f>
        <v>3228642547.205614</v>
      </c>
      <c r="G207" s="255">
        <f>SUM(G7:G206)</f>
        <v>756140084.59346</v>
      </c>
      <c r="H207" s="144"/>
      <c r="I207" s="145"/>
      <c r="J207" s="145"/>
      <c r="K207" s="146"/>
      <c r="L207" s="20"/>
    </row>
    <row r="208" spans="1:15" s="105" customFormat="1" ht="36" customHeight="1">
      <c r="A208" s="142"/>
      <c r="B208" s="103"/>
      <c r="C208" s="143"/>
      <c r="D208" s="142"/>
      <c r="E208" s="256" t="s">
        <v>608</v>
      </c>
      <c r="F208" s="255">
        <f>SUM(F7:F146)</f>
        <v>2814566575.0633483</v>
      </c>
      <c r="G208" s="255">
        <f>SUM(G7:G146)</f>
        <v>659164517.9192368</v>
      </c>
      <c r="H208" s="144"/>
      <c r="I208" s="145"/>
      <c r="J208" s="145"/>
      <c r="K208" s="146"/>
      <c r="L208" s="20"/>
      <c r="N208" s="62"/>
      <c r="O208" s="62"/>
    </row>
    <row r="209" spans="1:15" s="105" customFormat="1" ht="36" customHeight="1">
      <c r="A209" s="142"/>
      <c r="B209" s="103"/>
      <c r="C209" s="143"/>
      <c r="D209" s="142"/>
      <c r="E209" s="256" t="s">
        <v>609</v>
      </c>
      <c r="F209" s="255">
        <f>SUM(F150:F206)</f>
        <v>414075972.1422655</v>
      </c>
      <c r="G209" s="255">
        <f>SUM(G150:G206)</f>
        <v>96975566.67422315</v>
      </c>
      <c r="H209" s="144"/>
      <c r="I209" s="145"/>
      <c r="J209" s="145"/>
      <c r="K209" s="146"/>
      <c r="L209" s="20"/>
      <c r="N209" s="62"/>
      <c r="O209" s="62"/>
    </row>
    <row r="210" spans="1:15" s="105" customFormat="1" ht="54" customHeight="1">
      <c r="A210" s="61"/>
      <c r="B210" s="109"/>
      <c r="C210" s="57"/>
      <c r="D210" s="61"/>
      <c r="E210" s="139"/>
      <c r="F210" s="158"/>
      <c r="G210" s="159"/>
      <c r="H210" s="69"/>
      <c r="I210" s="55"/>
      <c r="J210" s="55"/>
      <c r="K210" s="132"/>
      <c r="N210" s="62"/>
      <c r="O210" s="62"/>
    </row>
    <row r="211" spans="2:11" ht="18">
      <c r="B211" s="385" t="s">
        <v>448</v>
      </c>
      <c r="C211" s="385"/>
      <c r="D211" s="385"/>
      <c r="E211" s="385"/>
      <c r="F211" s="385"/>
      <c r="G211" s="385"/>
      <c r="H211" s="385"/>
      <c r="I211" s="385"/>
      <c r="J211" s="385"/>
      <c r="K211" s="385"/>
    </row>
    <row r="212" spans="2:11" ht="18">
      <c r="B212" s="385"/>
      <c r="C212" s="385"/>
      <c r="D212" s="385"/>
      <c r="E212" s="385"/>
      <c r="F212" s="385"/>
      <c r="G212" s="385"/>
      <c r="H212" s="385"/>
      <c r="I212" s="385"/>
      <c r="J212" s="385"/>
      <c r="K212" s="385"/>
    </row>
    <row r="213" spans="3:11" ht="181.5" customHeight="1">
      <c r="C213" s="386" t="s">
        <v>449</v>
      </c>
      <c r="D213" s="386"/>
      <c r="K213" s="257"/>
    </row>
  </sheetData>
  <sheetProtection/>
  <mergeCells count="185">
    <mergeCell ref="K9:K10"/>
    <mergeCell ref="Q9:Q27"/>
    <mergeCell ref="Y9:Y27"/>
    <mergeCell ref="AG9:AG27"/>
    <mergeCell ref="AO9:AO27"/>
    <mergeCell ref="AW9:AW27"/>
    <mergeCell ref="A9:A10"/>
    <mergeCell ref="C9:C10"/>
    <mergeCell ref="D9:D10"/>
    <mergeCell ref="E9:E10"/>
    <mergeCell ref="I9:I10"/>
    <mergeCell ref="J9:J10"/>
    <mergeCell ref="B1:D1"/>
    <mergeCell ref="B2:K2"/>
    <mergeCell ref="B3:K3"/>
    <mergeCell ref="A5:K5"/>
    <mergeCell ref="A6:K6"/>
    <mergeCell ref="A8:E8"/>
    <mergeCell ref="A11:E11"/>
    <mergeCell ref="A24:A25"/>
    <mergeCell ref="C24:C25"/>
    <mergeCell ref="D24:D25"/>
    <mergeCell ref="E24:E25"/>
    <mergeCell ref="K24:K25"/>
    <mergeCell ref="I12:I13"/>
    <mergeCell ref="J12:J13"/>
    <mergeCell ref="K12:K13"/>
    <mergeCell ref="A22:A23"/>
    <mergeCell ref="C22:C23"/>
    <mergeCell ref="D22:D23"/>
    <mergeCell ref="E22:E23"/>
    <mergeCell ref="K22:K23"/>
    <mergeCell ref="EW9:EW27"/>
    <mergeCell ref="FE9:FE27"/>
    <mergeCell ref="FM9:FM27"/>
    <mergeCell ref="FU9:FU27"/>
    <mergeCell ref="GC9:GC27"/>
    <mergeCell ref="GK9:GK27"/>
    <mergeCell ref="DA9:DA27"/>
    <mergeCell ref="DI9:DI27"/>
    <mergeCell ref="DQ9:DQ27"/>
    <mergeCell ref="DY9:DY27"/>
    <mergeCell ref="EG9:EG27"/>
    <mergeCell ref="EO9:EO27"/>
    <mergeCell ref="BE9:BE27"/>
    <mergeCell ref="BM9:BM27"/>
    <mergeCell ref="BU9:BU27"/>
    <mergeCell ref="CC9:CC27"/>
    <mergeCell ref="CK9:CK27"/>
    <mergeCell ref="CS9:CS27"/>
    <mergeCell ref="IO9:IO27"/>
    <mergeCell ref="GS9:GS27"/>
    <mergeCell ref="HA9:HA27"/>
    <mergeCell ref="HI9:HI27"/>
    <mergeCell ref="HQ9:HQ27"/>
    <mergeCell ref="HY9:HY27"/>
    <mergeCell ref="IG9:IG27"/>
    <mergeCell ref="G33:G34"/>
    <mergeCell ref="H33:H34"/>
    <mergeCell ref="A12:A13"/>
    <mergeCell ref="B12:B13"/>
    <mergeCell ref="C12:C13"/>
    <mergeCell ref="D12:D13"/>
    <mergeCell ref="E12:E13"/>
    <mergeCell ref="F12:F13"/>
    <mergeCell ref="G12:G13"/>
    <mergeCell ref="H12:H13"/>
    <mergeCell ref="C74:C75"/>
    <mergeCell ref="D74:D75"/>
    <mergeCell ref="E74:E75"/>
    <mergeCell ref="A77:E77"/>
    <mergeCell ref="A83:E83"/>
    <mergeCell ref="G37:G40"/>
    <mergeCell ref="H37:H40"/>
    <mergeCell ref="I37:I41"/>
    <mergeCell ref="J37:J41"/>
    <mergeCell ref="K37:K41"/>
    <mergeCell ref="A21:E21"/>
    <mergeCell ref="A27:E27"/>
    <mergeCell ref="A31:E31"/>
    <mergeCell ref="A32:E32"/>
    <mergeCell ref="I33:I34"/>
    <mergeCell ref="J33:J34"/>
    <mergeCell ref="K33:K34"/>
    <mergeCell ref="A37:A40"/>
    <mergeCell ref="B37:B42"/>
    <mergeCell ref="C37:C41"/>
    <mergeCell ref="D37:D40"/>
    <mergeCell ref="E37:E41"/>
    <mergeCell ref="A35:E35"/>
    <mergeCell ref="A36:E36"/>
    <mergeCell ref="A43:E43"/>
    <mergeCell ref="A45:E45"/>
    <mergeCell ref="A60:E60"/>
    <mergeCell ref="A33:A34"/>
    <mergeCell ref="B33:B34"/>
    <mergeCell ref="C33:C34"/>
    <mergeCell ref="D33:D34"/>
    <mergeCell ref="E33:E34"/>
    <mergeCell ref="G88:G89"/>
    <mergeCell ref="H88:H89"/>
    <mergeCell ref="I88:I89"/>
    <mergeCell ref="J88:J89"/>
    <mergeCell ref="K88:K89"/>
    <mergeCell ref="A88:A89"/>
    <mergeCell ref="B88:B89"/>
    <mergeCell ref="C88:C89"/>
    <mergeCell ref="D88:D89"/>
    <mergeCell ref="E88:E89"/>
    <mergeCell ref="A70:E70"/>
    <mergeCell ref="A72:E72"/>
    <mergeCell ref="A73:E73"/>
    <mergeCell ref="A94:E94"/>
    <mergeCell ref="A100:E100"/>
    <mergeCell ref="G78:G79"/>
    <mergeCell ref="H78:H79"/>
    <mergeCell ref="I78:I79"/>
    <mergeCell ref="J78:J79"/>
    <mergeCell ref="K78:K79"/>
    <mergeCell ref="A78:A79"/>
    <mergeCell ref="B78:B79"/>
    <mergeCell ref="C78:C79"/>
    <mergeCell ref="D78:D79"/>
    <mergeCell ref="E78:E79"/>
    <mergeCell ref="G74:G75"/>
    <mergeCell ref="H74:H75"/>
    <mergeCell ref="I74:I75"/>
    <mergeCell ref="J74:J75"/>
    <mergeCell ref="K74:K75"/>
    <mergeCell ref="A74:A75"/>
    <mergeCell ref="B74:B75"/>
    <mergeCell ref="L119:L120"/>
    <mergeCell ref="A105:E105"/>
    <mergeCell ref="A107:E107"/>
    <mergeCell ref="A108:E108"/>
    <mergeCell ref="A117:E117"/>
    <mergeCell ref="A120:E120"/>
    <mergeCell ref="A129:E129"/>
    <mergeCell ref="A130:E130"/>
    <mergeCell ref="A136:E136"/>
    <mergeCell ref="A147:E147"/>
    <mergeCell ref="A148:E148"/>
    <mergeCell ref="A149:E149"/>
    <mergeCell ref="A151:E151"/>
    <mergeCell ref="A153:E153"/>
    <mergeCell ref="A158:E158"/>
    <mergeCell ref="G95:G96"/>
    <mergeCell ref="H95:H96"/>
    <mergeCell ref="I95:I96"/>
    <mergeCell ref="J95:J96"/>
    <mergeCell ref="K95:K96"/>
    <mergeCell ref="A95:A96"/>
    <mergeCell ref="B95:B96"/>
    <mergeCell ref="C95:C96"/>
    <mergeCell ref="D95:D96"/>
    <mergeCell ref="E95:E96"/>
    <mergeCell ref="A101:E101"/>
    <mergeCell ref="A159:E159"/>
    <mergeCell ref="A161:E161"/>
    <mergeCell ref="A163:E163"/>
    <mergeCell ref="A164:E164"/>
    <mergeCell ref="A176:E176"/>
    <mergeCell ref="A181:E181"/>
    <mergeCell ref="A183:E183"/>
    <mergeCell ref="A185:E185"/>
    <mergeCell ref="A186:E186"/>
    <mergeCell ref="A191:E191"/>
    <mergeCell ref="A196:E196"/>
    <mergeCell ref="A198:E198"/>
    <mergeCell ref="B211:K212"/>
    <mergeCell ref="C213:D213"/>
    <mergeCell ref="A171:A172"/>
    <mergeCell ref="C171:C172"/>
    <mergeCell ref="D171:D175"/>
    <mergeCell ref="E171:E172"/>
    <mergeCell ref="I171:I175"/>
    <mergeCell ref="J171:J172"/>
    <mergeCell ref="A165:A166"/>
    <mergeCell ref="C165:C166"/>
    <mergeCell ref="D165:D169"/>
    <mergeCell ref="E165:E166"/>
    <mergeCell ref="I165:I166"/>
    <mergeCell ref="J165:J166"/>
    <mergeCell ref="C177:C180"/>
    <mergeCell ref="D177:D180"/>
  </mergeCells>
  <printOptions horizontalCentered="1" verticalCentered="1"/>
  <pageMargins left="0.7" right="0.7" top="0.75" bottom="0.75" header="0.3" footer="0.3"/>
  <pageSetup fitToHeight="0" horizontalDpi="600" verticalDpi="600" orientation="landscape" paperSize="9" scale="26" r:id="rId2"/>
  <headerFooter>
    <oddFooter>&amp;CStrona &amp;P z &amp;N</oddFooter>
  </headerFooter>
  <rowBreaks count="16" manualBreakCount="16">
    <brk id="10" max="11" man="1"/>
    <brk id="20" max="11" man="1"/>
    <brk id="28" max="11" man="1"/>
    <brk id="34" max="11" man="1"/>
    <brk id="52" max="11" man="1"/>
    <brk id="58" max="11" man="1"/>
    <brk id="71" max="11" man="1"/>
    <brk id="82" max="11" man="1"/>
    <brk id="93" max="11" man="1"/>
    <brk id="106" max="11" man="1"/>
    <brk id="116" max="11" man="1"/>
    <brk id="126" max="11" man="1"/>
    <brk id="139" max="11" man="1"/>
    <brk id="154" max="11" man="1"/>
    <brk id="175" max="11" man="1"/>
    <brk id="19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lurbanek</dc:creator>
  <cp:keywords/>
  <dc:description/>
  <cp:lastModifiedBy>Zbigniew Ratajczak</cp:lastModifiedBy>
  <cp:lastPrinted>2015-10-30T13:02:35Z</cp:lastPrinted>
  <dcterms:created xsi:type="dcterms:W3CDTF">2009-11-02T13:16:44Z</dcterms:created>
  <dcterms:modified xsi:type="dcterms:W3CDTF">2015-11-25T12:10:33Z</dcterms:modified>
  <cp:category/>
  <cp:version/>
  <cp:contentType/>
  <cp:contentStatus/>
</cp:coreProperties>
</file>